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1100" windowHeight="6345" activeTab="0"/>
  </bookViews>
  <sheets>
    <sheet name="SOPZ" sheetId="1" r:id="rId1"/>
  </sheets>
  <definedNames/>
  <calcPr fullCalcOnLoad="1"/>
</workbook>
</file>

<file path=xl/sharedStrings.xml><?xml version="1.0" encoding="utf-8"?>
<sst xmlns="http://schemas.openxmlformats.org/spreadsheetml/2006/main" count="215" uniqueCount="92">
  <si>
    <t>J.m.</t>
  </si>
  <si>
    <t>Ilość</t>
  </si>
  <si>
    <t xml:space="preserve">Cena jedn.
zł </t>
  </si>
  <si>
    <t>Stawka
VAT
%</t>
  </si>
  <si>
    <t>Lp.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</si>
  <si>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</si>
  <si>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</si>
  <si>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</si>
  <si>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</si>
  <si>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 i 30 ustawy Prawo zamówień publicznych 
</t>
  </si>
  <si>
    <t>15820000-2</t>
  </si>
  <si>
    <t>15842220-0</t>
  </si>
  <si>
    <t>15842300-5</t>
  </si>
  <si>
    <t>15312300-1</t>
  </si>
  <si>
    <t>kg</t>
  </si>
  <si>
    <t>15842100-3</t>
  </si>
  <si>
    <t>Nazwa producenta i oznaczenie oferowanego produktu</t>
  </si>
  <si>
    <t>Ciastka kruche: kokosowe lub maślane lub z cukrem, okrągłe z dziurką w środku, opakowanie jednostkowe 140g - 175g</t>
  </si>
  <si>
    <t>Ciastka kruche, z kawałkami: czekolady lub czekolady i rodzynek lub czekolady i orzechów, opakowanie jednostkowe 130-140 g</t>
  </si>
  <si>
    <t>Czekoladki typu "śliwka w czekoladzie", opakowanie jednostkowe 1 kg</t>
  </si>
  <si>
    <t>15842000-2</t>
  </si>
  <si>
    <t>Cukierki czekoladowe typu "trufle", opakowanie jednostkowe 1-3 kg</t>
  </si>
  <si>
    <t>Baton z wiórkami kokosowymi minimum 21%, oblany mleczną czekoladą, opakowanie jednostkowe 50g - 60g - wymogi technologiczne według załącznika nr 3A</t>
  </si>
  <si>
    <t>Baton orzechowy w mlecznej czekoladzie minimum 21% (czekolada mleczna - masa kakaowa minimum 32%, masa mleczna minimum 14%),  orzeszki arachaidowe (miazga, kawałki minimum 25%) opakowanie jednostkowe 40g - 50g - wymogi technologiczne według załącznika nr 3A</t>
  </si>
  <si>
    <t>Baton w czekoladzie mlecznej minimum 46%, z nadzieniem mlecznym minimum 39% i herbatnikami minimum 13%. Opakowanie jednostkowe 35g - 50g - wymogi technologiczne według załącznika nr 3A</t>
  </si>
  <si>
    <t>Baton z nugatowym nadzieniem minimum 32%, oblanym gęstym karmelem minimum 27% , w mlecznej czekoladzie,  opakowanie jednostkowe 40g - 55g - wymogi technologiczne według załącznika nr 3A</t>
  </si>
  <si>
    <t>Baton z puszystym, piankowym nadzieniem minimum 61%,  oblany mleczną czekoladą, opakowanie jednostkowe 20g - 30g - wymogi technologiczne według załącznika nr 3A</t>
  </si>
  <si>
    <t>Baton z mlecznej czekolady minimum 50% (masa kakaowa minimum 29%, masa mleczna minimum 14%), z nadzieniem o różnych smakach, opakowanie jednostkowe 40g - 50g - wymogi technologiczne według załącznika nr 3A</t>
  </si>
  <si>
    <t>Baton z nugatowym nadzieniem minimum 14% i orzeszkami ziemnymi minimum 24% w karmelu minimum 27%, oblany mleczną czekoladą minimum 35%, opakowanie jednostkowe 45g - 60g - wymogi technologiczne według załącznika nr 3A</t>
  </si>
  <si>
    <t>Baton, dwa podłużne herbatnikowe ciasteczka oblane karmelem minimum 32% i mleczną czekoladą minimum 35%, opakowanie jednostkowe 45g - 60g - wymogi technologiczne według załącznika nr 3A</t>
  </si>
  <si>
    <t>Chałwa, wyrób cukierniczy o charakterystycznej strukturze włóknistej, stanowiący mieszaninę napowietrzonej masy karmelowej przesyconej miazgą z ziarna sezamowego minimum 41%, z naturalnymi dodatkami i aromatami. Miazga może być waniliowa i/lub kakaowa i/lub orzechowa, dodatkowo może zawierać orzechy arachidowe i/lub bakalie, opakowanie jednostkowe 45g - 55g - wymogi technologiczne według załącznika nr 3A</t>
  </si>
  <si>
    <t>Czekolada gorzka, wyrób otrzymany z masła kakaowego, proszku kakaowego i cukru zawierający minimum 64% masy kakaowej,  opakowanie jednostkowe 90g - 105g - wymogi technologiczne według załącznika nr 3A</t>
  </si>
  <si>
    <t>Czekolada mleczna (masa kakaowa minimum 25%), z całymi orzechami laskowymi minimum 23%, opakowanie jednostkowe 90g - 105g - wymogi technologiczne według załącznika nr 3A</t>
  </si>
  <si>
    <t>Baton, kakaowy biszkopt z mlecznym nadzieniem, opakowanie jednostkowe 40g - 45g - wymogi technologiczne według załącznika nr 3A</t>
  </si>
  <si>
    <t>Baton z orzechowym nadzieniem w kruchym wafelku oblany mleczną czekoladą, 2 batony w jednym opakowaniu, opakowanie jednostkowe 40g - 45g - wymogi technologiczne według załącznika nr 3A</t>
  </si>
  <si>
    <t>Herbatniki, ciasteczka wypiekane z naturalnych składników: mąki pszennej, tłuszczu roślinnego, cukru, opakowanie jednostkowe 90g - 110g - wymogi technologiczne według załącznika nr 3A</t>
  </si>
  <si>
    <t>Paluszki solone, opakowanie jednostkowe 70g - 100g - wymogi technologiczne według załącznika nr 3A</t>
  </si>
  <si>
    <t>Pierniczki w czekoladzie, ciemnobrązowe ciasteczka z przyprawami korzennymi oblane czekoladą z nadzieniem o różnych smakach, opakowanie jednostkowe 140g - 160g - wymogi technologiczne według załącznika nr 3A</t>
  </si>
  <si>
    <t>Rogal z nadzieniem o różnych smakach, opakowanie jednostkowe 55g - 80g - wymogi technologiczne według załącznika nr 3A</t>
  </si>
  <si>
    <t>Sezamki, ciastka z ziaren sezamu minimum 45% z dodatkiem syropu i cukru, opakowanie jednostkowe 25g - 35g - wymogi technologiczne według załącznika nr 3A</t>
  </si>
  <si>
    <t>Wafel przekładany kremem kakaowym w czekoladzie, opakowanie jednostkowe 30g - 50g - wymogi technologiczne według załącznika nr 3A</t>
  </si>
  <si>
    <t>Wafel pokryty mleczną lub deserową lub białą czekoladą przekładany kremem o różnych smakach, opakowanie jednostkowe 30g - 50g - wymogi technologiczne według załącznika nr 3A</t>
  </si>
  <si>
    <t>Wafel z nadzieniem karmelowym w czekoladzie, opakowanie jednostkowe 30g - 55g - wymogi technologiczne według załącznika nr 3A</t>
  </si>
  <si>
    <t>Cztery połączone ze sobą wafelki przekładane nadzieniem orzechowym w mlecznej czekoladzie, opakowanie jednostkowe 40g - 50g - wymogi technologiczne według załącznika nr 3A</t>
  </si>
  <si>
    <t>Wafelek mleczno - orzechowy z nadzieniem mlecznym i nugatowym, opakowanie jednostkowe 20g - 30g - wymogi technologiczne według załącznika nr 3A</t>
  </si>
  <si>
    <t>Baton, paluszek waflowy minimum 31%  w mlecznej czekoladzie minimum 68,5%, opakowanie jednostkowe 35g - 50g  - wymogi technologiczne według załącznika nr 3A</t>
  </si>
  <si>
    <t>Baton, nadziewany wafel z karmelem minimum 35% i płatkami pszennymi minimum 7,5% w polewie kakaowej, opakowanie jednostkowe 35g - 50g - wymogi technologiczne według załącznika nr 3A</t>
  </si>
  <si>
    <t>Czekolada z nadzieniem, wyrób cukierniczy z czekolady minimum 60%  (masa kakaowa w czekoladzie minimum 40%) z nadzieniem o różnych smakach, opakowanie jednostkowe 90g - 105g - wymogi technologiczne według załącznika nr 3A</t>
  </si>
  <si>
    <t>Czekolada z nadzieniem, wyrób cukierniczy z czekolady minimum 50%  (masa kakaowa w czekoladzie minimum 40%) z nadzieniem o różnych smakach może być z dodatkiem wafelków, opakowanie jednostkowe 90g - 105g - wymogi technologiczne według załącznika nr 3A</t>
  </si>
  <si>
    <t>Ciastka biszkoptowe z nadzieniem z galaretki minimum 50% o różnych smakach, pokryte czekoladą deserową minimum 15%, opakowanie jednostkowe 145g - 150g - wymogi technologiczne  według załącznika nr 3A</t>
  </si>
  <si>
    <t>Wafel z nadzieniem karmelowym bez polewy, opakowanie jednostkowe 30g - 55g - wymogi technologiczne według załącznika nr 3A</t>
  </si>
  <si>
    <t>op.</t>
  </si>
  <si>
    <t>03222100-4</t>
  </si>
  <si>
    <t>Morele suszone, opakowanie jednostkowe 150g</t>
  </si>
  <si>
    <t>03222331-2</t>
  </si>
  <si>
    <t>Orzeszki ziemne prażone bez soli i tłuszczu, opakowanie jednostkowe 200-380g</t>
  </si>
  <si>
    <t>Rodzynki suszone, opakowanie jednostkowe 200g</t>
  </si>
  <si>
    <t>03222115-2</t>
  </si>
  <si>
    <t>Śliwka oblana deserową czekoladą, śliwki kandyzowane min. 37%,opakowanie jednostkowe 300-350g</t>
  </si>
  <si>
    <t>Wafelki z kremem kakaowym w czekoladzie, skład: czekolada 47%, krem kakaowy 32%, opakowanie jednostkowe 200-300g</t>
  </si>
  <si>
    <t>Wafelki z kremem kokosowym min. 39% w białej czekoladzie, opakowanie jednostkowe 200-300g</t>
  </si>
  <si>
    <t>Wafle torcikowe o smaku orzechowym z dodatkiem kakao, opakowanie jednostkowe 150-200g</t>
  </si>
  <si>
    <t>Krążki typu talarki, cienkie, chrupiące, solone, opakowanie jednostkowe 150-170g</t>
  </si>
  <si>
    <t>Cukierki typu galaretka polana w deserowej czekoladzie, z sokami owocowymi, różne smaki, czekolada zawiera: masa kakaowa min. 43%, bez sztucznych dodatków,opakowanie jednostkowe 2,5-3kg</t>
  </si>
  <si>
    <t>Cukierki toffi z nadzieniem mlecznym min. 25%, opakowanie jednostkowe 1kg</t>
  </si>
  <si>
    <t>Czekoladki miętowe w kształtcie pastylek oblane czekoladą, skład: czekolada: masa kakaowa min. 43%, każda pastylka pakowana osobno, opakowanie jednostkowe 1kg</t>
  </si>
  <si>
    <t>Czekoladki mleczne nadziewane masą krówkową, bez substancji konserwujących, barwników i sztucznych aromatów, zawartość: czekolada mleczna min. 49%, aromat naturalny, czekolada mleczna: masa kakaowa min. 30%, tłuszcz kakaowy, tłuszcz roślinny, opakowanie jednostkowe 2-2,5kg</t>
  </si>
  <si>
    <t>Czekolada mleczna, wyrób cukierniczy z czekolady, masa kakaowa w czekoladzie min. 30%, opakowanie wielokrotnie zamykane, opakowanie jednostkowe 250-270g</t>
  </si>
  <si>
    <t>Czekoladki mleczne z kremem o smaku pistacjowym, zawartość nadzienia min. 48%, substancja utrzymująca wilgoć (inwertaza), aromaty, koncentrat ze spiruliny i jabłek, barwnik (kurkumina), opakowanie jednostkowe 1kg</t>
  </si>
  <si>
    <t>Czekoladki z nadzieniem kakaowym,  zawartość nadzienia min. 58%, z wafelkami w deserowej czekoladzie, masa kakaowa min. 43%, opakowanie jednostkowe 2-2,5kg</t>
  </si>
  <si>
    <t>Czekoladki z nadzieniem śmietankowym z rodzynkami, oblane deserową czekoladą, skład: czekolada: masa kakaowa min. 43%, bez barwników i sztucznych konserwantów, opakowanie jednostkowe 2,5-3kg</t>
  </si>
  <si>
    <t>Czekoladki z wiśnią w likierze (min. 30%), aromaty, opakowanie jednostkowe 2,5-3kg</t>
  </si>
  <si>
    <t>Herbatniki kawowe, z orzechami laskowymi i chrupkami ryżowymi, oblane czekoladą, opakowanie jednostkowe 140-170g</t>
  </si>
  <si>
    <t>Herbatniki z dodatkiem mąki pełnoziarnistej, oblane z jednej strony czekoladą mleczną min. 23%, bez barwników i substancji konserwujących, opakowanie jednostkowe 160-175g</t>
  </si>
  <si>
    <t xml:space="preserve">Herbatniki z kremem o smaku zabajone o zawartości kremu min. 32% i czekoladą mleczną - zawartość masy kakaowej min. 32%, opakowanie 150-180g </t>
  </si>
  <si>
    <t>Mieszanka pralin w 4 smakach: krem pistacjowy, krem kokosowy, krem adwokat i krem czekoladowy, zawartość czekolady min. 38%, czekolady mlecznej min. 12%, opakowanie jednostkowe 2,5-3kg</t>
  </si>
  <si>
    <t>Migdały blanszowane, całe, opakowanie jednostkowe 100-150g</t>
  </si>
  <si>
    <t>Mleczne cukierki nadziewane kremem czekoladowym, zawarość kremu min. 18%, opakowanie jednostkowe 2,5-3kg</t>
  </si>
  <si>
    <t>Orzechy laskowe, całe, opakowanie jednostkowe 100-150g</t>
  </si>
  <si>
    <t>Orzeszki ziemne prażone, solone, opakowanie jednostkowe 240-280g</t>
  </si>
  <si>
    <t xml:space="preserve">Paluszki z sezamem, zawartość ziarna sezamowego min. 15%, opakowanie jednostkowe 70-100g </t>
  </si>
  <si>
    <t>Pierniki w polewie czekoladowej, zawarość polewy min.15%, z nadzieniem owocowym min. 19%, o różnych smakach, opakowanie jednostkowe 140-200g</t>
  </si>
  <si>
    <t>Cukierki krówki z gładką konsystencją, z chrupiącą skorupką, wewnątrz cukierka płynny karmel, skład: cukier, syrop glukozowy, pełne mleko w proszku (13%), tłuszcze roślinne (rzepakowy, palmowy), opakowanie jednostkowe 1kg</t>
  </si>
  <si>
    <t>Cukierki czekoladowe typu "trufle", obsypane kakao, opakowanie jednostkowe 180-200g</t>
  </si>
  <si>
    <t xml:space="preserve">RAZEM                </t>
  </si>
  <si>
    <t>Baton  w mlecznej czekoladzie minimum 23%, (czekolada mleczna - masa kakaowa minimum 31%, masa mleczna minimum 14%),  orzeszki archaidowe (miazga, kawałki minimum 7,8%) z dodatkiem wafelków. Opakowakowanie jednostkowe 40g - 50g - wymogi technologiczne według załącznika nr 3A</t>
  </si>
  <si>
    <t xml:space="preserve">Ciastka typu "markizy", dwa kruche, okrągłe ciasteczka połączone ze sobą masą / kremem / nadzieniem, różne smaki i rodzaje, opakowanie jednostkowe 150-250g </t>
  </si>
  <si>
    <t>X</t>
  </si>
  <si>
    <t>Ciastka kruche w kształcie słoneczników, bez polewy, z nadzieniem znajdującym się po jednej stronie, o różnych smakach, opakowanie jednostkowe 120-170g</t>
  </si>
  <si>
    <t xml:space="preserve">Ciasteczka w kształcie mini rogalików, kruche, z polewą czekoladową, opakowanie jednostkowe 150-170g </t>
  </si>
  <si>
    <t>Rurka waflowa z różnym nadzieniem, krucha, opakowanie jednostkowe 140-170g</t>
  </si>
  <si>
    <t xml:space="preserve">
……………………………………………………………………………………………………………
 (pieczęć i podpis upełnomocnionego Przedstawiciela Wykonawcy)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</si>
</sst>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  <numFmt numFmtId="170" formatCode="#,##0.0000"/>
    <numFmt numFmtId="171" formatCode="#,##0.0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0.000000000000%"/>
    <numFmt numFmtId="182" formatCode="[$-415]d\ mmmm\ yyyy"/>
    <numFmt numFmtId="183" formatCode="0.0000"/>
    <numFmt numFmtId="184" formatCode="0.000"/>
  </numFmts>
  <fonts count="50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i/>
      <sz val="8"/>
      <name val="Arial CE"/>
      <family val="2"/>
    </font>
    <font>
      <b/>
      <sz val="8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Layout" showRuler="0" zoomScale="130" zoomScalePageLayoutView="130" workbookViewId="0" topLeftCell="A67">
      <selection activeCell="K68" sqref="K68"/>
    </sheetView>
  </sheetViews>
  <sheetFormatPr defaultColWidth="9.00390625" defaultRowHeight="12.75"/>
  <cols>
    <col min="1" max="1" width="4.75390625" style="9" customWidth="1"/>
    <col min="2" max="2" width="46.875" style="4" customWidth="1"/>
    <col min="3" max="3" width="10.625" style="4" customWidth="1"/>
    <col min="4" max="4" width="4.375" style="10" customWidth="1"/>
    <col min="5" max="5" width="4.875" style="10" customWidth="1"/>
    <col min="6" max="6" width="7.00390625" style="4" customWidth="1"/>
    <col min="7" max="7" width="9.875" style="4" customWidth="1"/>
    <col min="8" max="8" width="5.125" style="10" customWidth="1"/>
    <col min="9" max="9" width="9.125" style="4" customWidth="1"/>
    <col min="10" max="10" width="10.625" style="4" customWidth="1"/>
    <col min="11" max="11" width="20.25390625" style="4" customWidth="1"/>
    <col min="12" max="16384" width="9.125" style="4" customWidth="1"/>
  </cols>
  <sheetData>
    <row r="1" spans="1:11" ht="78.75" customHeight="1">
      <c r="A1" s="2" t="s">
        <v>4</v>
      </c>
      <c r="B1" s="1" t="s">
        <v>9</v>
      </c>
      <c r="C1" s="1" t="s">
        <v>5</v>
      </c>
      <c r="D1" s="3" t="s">
        <v>0</v>
      </c>
      <c r="E1" s="3" t="s">
        <v>1</v>
      </c>
      <c r="F1" s="1" t="s">
        <v>2</v>
      </c>
      <c r="G1" s="1" t="s">
        <v>6</v>
      </c>
      <c r="H1" s="1" t="s">
        <v>3</v>
      </c>
      <c r="I1" s="1" t="s">
        <v>7</v>
      </c>
      <c r="J1" s="1" t="s">
        <v>8</v>
      </c>
      <c r="K1" s="22" t="s">
        <v>16</v>
      </c>
    </row>
    <row r="2" spans="1:11" s="15" customFormat="1" ht="11.25">
      <c r="A2" s="13">
        <v>1</v>
      </c>
      <c r="B2" s="14">
        <v>2</v>
      </c>
      <c r="C2" s="13">
        <v>3</v>
      </c>
      <c r="D2" s="14">
        <v>4</v>
      </c>
      <c r="E2" s="13">
        <v>5</v>
      </c>
      <c r="F2" s="14">
        <v>0</v>
      </c>
      <c r="G2" s="13">
        <v>7</v>
      </c>
      <c r="H2" s="14">
        <v>8</v>
      </c>
      <c r="I2" s="13">
        <v>9</v>
      </c>
      <c r="J2" s="14">
        <v>10</v>
      </c>
      <c r="K2" s="13">
        <v>11</v>
      </c>
    </row>
    <row r="3" spans="1:11" s="18" customFormat="1" ht="42.75" customHeight="1">
      <c r="A3" s="5">
        <v>1</v>
      </c>
      <c r="B3" s="16" t="s">
        <v>22</v>
      </c>
      <c r="C3" s="11" t="s">
        <v>11</v>
      </c>
      <c r="D3" s="6" t="s">
        <v>14</v>
      </c>
      <c r="E3" s="2">
        <f>180+50</f>
        <v>230</v>
      </c>
      <c r="F3" s="7">
        <v>0</v>
      </c>
      <c r="G3" s="7">
        <f aca="true" t="shared" si="0" ref="G3:G34">E3*F3</f>
        <v>0</v>
      </c>
      <c r="H3" s="12">
        <v>0.23</v>
      </c>
      <c r="I3" s="7">
        <f aca="true" t="shared" si="1" ref="I3:I34">G3*H3</f>
        <v>0</v>
      </c>
      <c r="J3" s="7">
        <f>G3+I3</f>
        <v>0</v>
      </c>
      <c r="K3" s="17"/>
    </row>
    <row r="4" spans="1:11" s="18" customFormat="1" ht="65.25" customHeight="1">
      <c r="A4" s="5">
        <v>2</v>
      </c>
      <c r="B4" s="16" t="s">
        <v>23</v>
      </c>
      <c r="C4" s="11" t="s">
        <v>11</v>
      </c>
      <c r="D4" s="6" t="s">
        <v>14</v>
      </c>
      <c r="E4" s="2">
        <f>120+40</f>
        <v>160</v>
      </c>
      <c r="F4" s="7">
        <v>0</v>
      </c>
      <c r="G4" s="7">
        <f t="shared" si="0"/>
        <v>0</v>
      </c>
      <c r="H4" s="12">
        <v>0.23</v>
      </c>
      <c r="I4" s="7">
        <f t="shared" si="1"/>
        <v>0</v>
      </c>
      <c r="J4" s="7">
        <f aca="true" t="shared" si="2" ref="J4:J37">G4+I4</f>
        <v>0</v>
      </c>
      <c r="K4" s="17"/>
    </row>
    <row r="5" spans="1:11" s="18" customFormat="1" ht="76.5" customHeight="1">
      <c r="A5" s="5">
        <v>3</v>
      </c>
      <c r="B5" s="16" t="s">
        <v>85</v>
      </c>
      <c r="C5" s="21" t="s">
        <v>11</v>
      </c>
      <c r="D5" s="6" t="s">
        <v>14</v>
      </c>
      <c r="E5" s="2">
        <f>180+40</f>
        <v>220</v>
      </c>
      <c r="F5" s="7">
        <v>0</v>
      </c>
      <c r="G5" s="7">
        <f t="shared" si="0"/>
        <v>0</v>
      </c>
      <c r="H5" s="12">
        <v>0.23</v>
      </c>
      <c r="I5" s="7">
        <f t="shared" si="1"/>
        <v>0</v>
      </c>
      <c r="J5" s="7">
        <f t="shared" si="2"/>
        <v>0</v>
      </c>
      <c r="K5" s="17"/>
    </row>
    <row r="6" spans="1:11" s="18" customFormat="1" ht="57.75" customHeight="1">
      <c r="A6" s="5">
        <v>4</v>
      </c>
      <c r="B6" s="16" t="s">
        <v>24</v>
      </c>
      <c r="C6" s="21" t="s">
        <v>11</v>
      </c>
      <c r="D6" s="6" t="s">
        <v>14</v>
      </c>
      <c r="E6" s="2">
        <f>180+45</f>
        <v>225</v>
      </c>
      <c r="F6" s="7">
        <v>0</v>
      </c>
      <c r="G6" s="7">
        <f t="shared" si="0"/>
        <v>0</v>
      </c>
      <c r="H6" s="12">
        <v>0.23</v>
      </c>
      <c r="I6" s="7">
        <f t="shared" si="1"/>
        <v>0</v>
      </c>
      <c r="J6" s="7">
        <f t="shared" si="2"/>
        <v>0</v>
      </c>
      <c r="K6" s="17"/>
    </row>
    <row r="7" spans="1:11" s="18" customFormat="1" ht="54" customHeight="1">
      <c r="A7" s="5">
        <v>5</v>
      </c>
      <c r="B7" s="19" t="s">
        <v>45</v>
      </c>
      <c r="C7" s="21" t="s">
        <v>11</v>
      </c>
      <c r="D7" s="6" t="s">
        <v>14</v>
      </c>
      <c r="E7" s="2">
        <f>180+40</f>
        <v>220</v>
      </c>
      <c r="F7" s="7">
        <v>0</v>
      </c>
      <c r="G7" s="7">
        <f t="shared" si="0"/>
        <v>0</v>
      </c>
      <c r="H7" s="12">
        <v>0.23</v>
      </c>
      <c r="I7" s="7">
        <f t="shared" si="1"/>
        <v>0</v>
      </c>
      <c r="J7" s="7">
        <f t="shared" si="2"/>
        <v>0</v>
      </c>
      <c r="K7" s="17"/>
    </row>
    <row r="8" spans="1:11" s="18" customFormat="1" ht="58.5" customHeight="1">
      <c r="A8" s="5">
        <v>6</v>
      </c>
      <c r="B8" s="19" t="s">
        <v>46</v>
      </c>
      <c r="C8" s="21" t="s">
        <v>11</v>
      </c>
      <c r="D8" s="6" t="s">
        <v>14</v>
      </c>
      <c r="E8" s="2">
        <f>420+40</f>
        <v>460</v>
      </c>
      <c r="F8" s="7">
        <v>0</v>
      </c>
      <c r="G8" s="7">
        <f t="shared" si="0"/>
        <v>0</v>
      </c>
      <c r="H8" s="12">
        <v>0.23</v>
      </c>
      <c r="I8" s="7">
        <f t="shared" si="1"/>
        <v>0</v>
      </c>
      <c r="J8" s="7">
        <f t="shared" si="2"/>
        <v>0</v>
      </c>
      <c r="K8" s="17"/>
    </row>
    <row r="9" spans="1:11" s="18" customFormat="1" ht="49.5" customHeight="1">
      <c r="A9" s="5">
        <v>7</v>
      </c>
      <c r="B9" s="16" t="s">
        <v>25</v>
      </c>
      <c r="C9" s="21" t="s">
        <v>11</v>
      </c>
      <c r="D9" s="6" t="s">
        <v>14</v>
      </c>
      <c r="E9" s="2">
        <f>660+50</f>
        <v>710</v>
      </c>
      <c r="F9" s="7">
        <v>0</v>
      </c>
      <c r="G9" s="7">
        <f t="shared" si="0"/>
        <v>0</v>
      </c>
      <c r="H9" s="12">
        <v>0.23</v>
      </c>
      <c r="I9" s="7">
        <f t="shared" si="1"/>
        <v>0</v>
      </c>
      <c r="J9" s="7">
        <f t="shared" si="2"/>
        <v>0</v>
      </c>
      <c r="K9" s="17"/>
    </row>
    <row r="10" spans="1:11" s="18" customFormat="1" ht="42.75" customHeight="1">
      <c r="A10" s="5">
        <v>8</v>
      </c>
      <c r="B10" s="16" t="s">
        <v>26</v>
      </c>
      <c r="C10" s="21" t="s">
        <v>11</v>
      </c>
      <c r="D10" s="6" t="s">
        <v>14</v>
      </c>
      <c r="E10" s="2">
        <f>270+15</f>
        <v>285</v>
      </c>
      <c r="F10" s="7">
        <v>0</v>
      </c>
      <c r="G10" s="7">
        <f t="shared" si="0"/>
        <v>0</v>
      </c>
      <c r="H10" s="12">
        <v>0.23</v>
      </c>
      <c r="I10" s="7">
        <f t="shared" si="1"/>
        <v>0</v>
      </c>
      <c r="J10" s="7">
        <f t="shared" si="2"/>
        <v>0</v>
      </c>
      <c r="K10" s="17"/>
    </row>
    <row r="11" spans="1:11" s="18" customFormat="1" ht="54.75" customHeight="1">
      <c r="A11" s="5">
        <v>9</v>
      </c>
      <c r="B11" s="16" t="s">
        <v>27</v>
      </c>
      <c r="C11" s="21" t="s">
        <v>11</v>
      </c>
      <c r="D11" s="6" t="s">
        <v>14</v>
      </c>
      <c r="E11" s="2">
        <f>600+40</f>
        <v>640</v>
      </c>
      <c r="F11" s="7">
        <v>0</v>
      </c>
      <c r="G11" s="7">
        <f t="shared" si="0"/>
        <v>0</v>
      </c>
      <c r="H11" s="12">
        <v>0.23</v>
      </c>
      <c r="I11" s="7">
        <f t="shared" si="1"/>
        <v>0</v>
      </c>
      <c r="J11" s="7">
        <f t="shared" si="2"/>
        <v>0</v>
      </c>
      <c r="K11" s="17"/>
    </row>
    <row r="12" spans="1:11" s="18" customFormat="1" ht="69" customHeight="1">
      <c r="A12" s="5">
        <v>10</v>
      </c>
      <c r="B12" s="16" t="s">
        <v>28</v>
      </c>
      <c r="C12" s="21" t="s">
        <v>11</v>
      </c>
      <c r="D12" s="6" t="s">
        <v>14</v>
      </c>
      <c r="E12" s="2">
        <f>720+50</f>
        <v>770</v>
      </c>
      <c r="F12" s="7">
        <v>0</v>
      </c>
      <c r="G12" s="7">
        <f t="shared" si="0"/>
        <v>0</v>
      </c>
      <c r="H12" s="12">
        <v>0.23</v>
      </c>
      <c r="I12" s="7">
        <f t="shared" si="1"/>
        <v>0</v>
      </c>
      <c r="J12" s="7">
        <f t="shared" si="2"/>
        <v>0</v>
      </c>
      <c r="K12" s="17"/>
    </row>
    <row r="13" spans="1:11" s="18" customFormat="1" ht="53.25" customHeight="1">
      <c r="A13" s="5">
        <v>11</v>
      </c>
      <c r="B13" s="19" t="s">
        <v>29</v>
      </c>
      <c r="C13" s="21" t="s">
        <v>11</v>
      </c>
      <c r="D13" s="6" t="s">
        <v>14</v>
      </c>
      <c r="E13" s="2">
        <f>180+45</f>
        <v>225</v>
      </c>
      <c r="F13" s="7">
        <v>0</v>
      </c>
      <c r="G13" s="7">
        <f t="shared" si="0"/>
        <v>0</v>
      </c>
      <c r="H13" s="12">
        <v>0.23</v>
      </c>
      <c r="I13" s="7">
        <f t="shared" si="1"/>
        <v>0</v>
      </c>
      <c r="J13" s="7">
        <f t="shared" si="2"/>
        <v>0</v>
      </c>
      <c r="K13" s="17"/>
    </row>
    <row r="14" spans="1:11" s="18" customFormat="1" ht="44.25" customHeight="1">
      <c r="A14" s="5">
        <v>12</v>
      </c>
      <c r="B14" s="19" t="s">
        <v>17</v>
      </c>
      <c r="C14" s="23" t="s">
        <v>10</v>
      </c>
      <c r="D14" s="6" t="s">
        <v>14</v>
      </c>
      <c r="E14" s="2">
        <f>50+70+155</f>
        <v>275</v>
      </c>
      <c r="F14" s="7">
        <v>0</v>
      </c>
      <c r="G14" s="7">
        <f t="shared" si="0"/>
        <v>0</v>
      </c>
      <c r="H14" s="12">
        <v>0.23</v>
      </c>
      <c r="I14" s="7">
        <f t="shared" si="1"/>
        <v>0</v>
      </c>
      <c r="J14" s="7">
        <f t="shared" si="2"/>
        <v>0</v>
      </c>
      <c r="K14" s="17"/>
    </row>
    <row r="15" spans="1:11" s="18" customFormat="1" ht="39" customHeight="1">
      <c r="A15" s="5">
        <v>13</v>
      </c>
      <c r="B15" s="19" t="s">
        <v>18</v>
      </c>
      <c r="C15" s="23" t="s">
        <v>10</v>
      </c>
      <c r="D15" s="6" t="s">
        <v>14</v>
      </c>
      <c r="E15" s="2">
        <f>50+50+120</f>
        <v>220</v>
      </c>
      <c r="F15" s="7">
        <v>0</v>
      </c>
      <c r="G15" s="7">
        <f t="shared" si="0"/>
        <v>0</v>
      </c>
      <c r="H15" s="12">
        <v>0.23</v>
      </c>
      <c r="I15" s="7">
        <f t="shared" si="1"/>
        <v>0</v>
      </c>
      <c r="J15" s="7">
        <f>G15+I15</f>
        <v>0</v>
      </c>
      <c r="K15" s="17"/>
    </row>
    <row r="16" spans="1:11" s="18" customFormat="1" ht="43.5" customHeight="1">
      <c r="A16" s="5">
        <v>14</v>
      </c>
      <c r="B16" s="19" t="s">
        <v>86</v>
      </c>
      <c r="C16" s="23" t="s">
        <v>10</v>
      </c>
      <c r="D16" s="6" t="s">
        <v>14</v>
      </c>
      <c r="E16" s="2">
        <f>50+106</f>
        <v>156</v>
      </c>
      <c r="F16" s="7">
        <v>0</v>
      </c>
      <c r="G16" s="7">
        <f t="shared" si="0"/>
        <v>0</v>
      </c>
      <c r="H16" s="12">
        <v>0.23</v>
      </c>
      <c r="I16" s="7">
        <f t="shared" si="1"/>
        <v>0</v>
      </c>
      <c r="J16" s="7">
        <f>G16+I16</f>
        <v>0</v>
      </c>
      <c r="K16" s="17"/>
    </row>
    <row r="17" spans="1:11" s="18" customFormat="1" ht="33.75" customHeight="1">
      <c r="A17" s="5">
        <v>15</v>
      </c>
      <c r="B17" s="19" t="s">
        <v>19</v>
      </c>
      <c r="C17" s="23" t="s">
        <v>10</v>
      </c>
      <c r="D17" s="6" t="s">
        <v>14</v>
      </c>
      <c r="E17" s="2">
        <v>5</v>
      </c>
      <c r="F17" s="7">
        <v>0</v>
      </c>
      <c r="G17" s="7">
        <f t="shared" si="0"/>
        <v>0</v>
      </c>
      <c r="H17" s="12">
        <v>0.23</v>
      </c>
      <c r="I17" s="7">
        <f t="shared" si="1"/>
        <v>0</v>
      </c>
      <c r="J17" s="7">
        <f>G17+I17</f>
        <v>0</v>
      </c>
      <c r="K17" s="17"/>
    </row>
    <row r="18" spans="1:11" s="18" customFormat="1" ht="33" customHeight="1">
      <c r="A18" s="5">
        <v>16</v>
      </c>
      <c r="B18" s="19" t="s">
        <v>21</v>
      </c>
      <c r="C18" s="23" t="s">
        <v>20</v>
      </c>
      <c r="D18" s="6" t="s">
        <v>14</v>
      </c>
      <c r="E18" s="2">
        <f>5+70</f>
        <v>75</v>
      </c>
      <c r="F18" s="7">
        <v>0</v>
      </c>
      <c r="G18" s="7">
        <f t="shared" si="0"/>
        <v>0</v>
      </c>
      <c r="H18" s="12">
        <v>0.23</v>
      </c>
      <c r="I18" s="7">
        <f t="shared" si="1"/>
        <v>0</v>
      </c>
      <c r="J18" s="7">
        <f>G18+I18</f>
        <v>0</v>
      </c>
      <c r="K18" s="17"/>
    </row>
    <row r="19" spans="1:11" s="18" customFormat="1" ht="105" customHeight="1">
      <c r="A19" s="5">
        <v>17</v>
      </c>
      <c r="B19" s="16" t="s">
        <v>30</v>
      </c>
      <c r="C19" s="8" t="s">
        <v>12</v>
      </c>
      <c r="D19" s="6" t="s">
        <v>14</v>
      </c>
      <c r="E19" s="2">
        <f>180+40+5</f>
        <v>225</v>
      </c>
      <c r="F19" s="7">
        <v>0</v>
      </c>
      <c r="G19" s="7">
        <f t="shared" si="0"/>
        <v>0</v>
      </c>
      <c r="H19" s="12">
        <v>0.23</v>
      </c>
      <c r="I19" s="7">
        <f t="shared" si="1"/>
        <v>0</v>
      </c>
      <c r="J19" s="7">
        <f t="shared" si="2"/>
        <v>0</v>
      </c>
      <c r="K19" s="17"/>
    </row>
    <row r="20" spans="1:11" s="18" customFormat="1" ht="63" customHeight="1">
      <c r="A20" s="5">
        <v>18</v>
      </c>
      <c r="B20" s="16" t="s">
        <v>47</v>
      </c>
      <c r="C20" s="8" t="s">
        <v>15</v>
      </c>
      <c r="D20" s="6" t="s">
        <v>14</v>
      </c>
      <c r="E20" s="2">
        <f>240+20</f>
        <v>260</v>
      </c>
      <c r="F20" s="7">
        <v>0</v>
      </c>
      <c r="G20" s="7">
        <f t="shared" si="0"/>
        <v>0</v>
      </c>
      <c r="H20" s="12">
        <v>0.23</v>
      </c>
      <c r="I20" s="7">
        <f t="shared" si="1"/>
        <v>0</v>
      </c>
      <c r="J20" s="7">
        <f t="shared" si="2"/>
        <v>0</v>
      </c>
      <c r="K20" s="17"/>
    </row>
    <row r="21" spans="1:11" s="18" customFormat="1" ht="68.25" customHeight="1">
      <c r="A21" s="5">
        <v>19</v>
      </c>
      <c r="B21" s="16" t="s">
        <v>48</v>
      </c>
      <c r="C21" s="8" t="s">
        <v>15</v>
      </c>
      <c r="D21" s="6" t="s">
        <v>14</v>
      </c>
      <c r="E21" s="2">
        <f>240+20</f>
        <v>260</v>
      </c>
      <c r="F21" s="7">
        <v>0</v>
      </c>
      <c r="G21" s="7">
        <f t="shared" si="0"/>
        <v>0</v>
      </c>
      <c r="H21" s="12">
        <v>0.23</v>
      </c>
      <c r="I21" s="7">
        <f t="shared" si="1"/>
        <v>0</v>
      </c>
      <c r="J21" s="7">
        <f t="shared" si="2"/>
        <v>0</v>
      </c>
      <c r="K21" s="17"/>
    </row>
    <row r="22" spans="1:11" s="18" customFormat="1" ht="54" customHeight="1">
      <c r="A22" s="5">
        <v>20</v>
      </c>
      <c r="B22" s="16" t="s">
        <v>31</v>
      </c>
      <c r="C22" s="8" t="s">
        <v>15</v>
      </c>
      <c r="D22" s="6" t="s">
        <v>14</v>
      </c>
      <c r="E22" s="2">
        <f>240+20</f>
        <v>260</v>
      </c>
      <c r="F22" s="7">
        <v>0</v>
      </c>
      <c r="G22" s="7">
        <f t="shared" si="0"/>
        <v>0</v>
      </c>
      <c r="H22" s="12">
        <v>0.23</v>
      </c>
      <c r="I22" s="7">
        <f t="shared" si="1"/>
        <v>0</v>
      </c>
      <c r="J22" s="7">
        <f t="shared" si="2"/>
        <v>0</v>
      </c>
      <c r="K22" s="17"/>
    </row>
    <row r="23" spans="1:11" s="18" customFormat="1" ht="48" customHeight="1">
      <c r="A23" s="5">
        <v>21</v>
      </c>
      <c r="B23" s="16" t="s">
        <v>32</v>
      </c>
      <c r="C23" s="8" t="s">
        <v>15</v>
      </c>
      <c r="D23" s="6" t="s">
        <v>14</v>
      </c>
      <c r="E23" s="2">
        <v>240</v>
      </c>
      <c r="F23" s="7">
        <v>0</v>
      </c>
      <c r="G23" s="7">
        <f t="shared" si="0"/>
        <v>0</v>
      </c>
      <c r="H23" s="12">
        <v>0.23</v>
      </c>
      <c r="I23" s="7">
        <f t="shared" si="1"/>
        <v>0</v>
      </c>
      <c r="J23" s="7">
        <f t="shared" si="2"/>
        <v>0</v>
      </c>
      <c r="K23" s="17"/>
    </row>
    <row r="24" spans="1:11" s="18" customFormat="1" ht="54" customHeight="1">
      <c r="A24" s="5">
        <v>22</v>
      </c>
      <c r="B24" s="16" t="s">
        <v>49</v>
      </c>
      <c r="C24" s="8" t="s">
        <v>12</v>
      </c>
      <c r="D24" s="6" t="s">
        <v>14</v>
      </c>
      <c r="E24" s="2">
        <f>1150+150+70</f>
        <v>1370</v>
      </c>
      <c r="F24" s="7">
        <v>0</v>
      </c>
      <c r="G24" s="7">
        <f t="shared" si="0"/>
        <v>0</v>
      </c>
      <c r="H24" s="12">
        <v>0.23</v>
      </c>
      <c r="I24" s="7">
        <f t="shared" si="1"/>
        <v>0</v>
      </c>
      <c r="J24" s="7">
        <f t="shared" si="2"/>
        <v>0</v>
      </c>
      <c r="K24" s="17"/>
    </row>
    <row r="25" spans="1:11" s="18" customFormat="1" ht="43.5" customHeight="1">
      <c r="A25" s="5">
        <v>23</v>
      </c>
      <c r="B25" s="19" t="s">
        <v>33</v>
      </c>
      <c r="C25" s="21" t="s">
        <v>11</v>
      </c>
      <c r="D25" s="6" t="s">
        <v>14</v>
      </c>
      <c r="E25" s="2">
        <v>180</v>
      </c>
      <c r="F25" s="7">
        <v>0</v>
      </c>
      <c r="G25" s="7">
        <f t="shared" si="0"/>
        <v>0</v>
      </c>
      <c r="H25" s="12">
        <v>0.23</v>
      </c>
      <c r="I25" s="7">
        <f t="shared" si="1"/>
        <v>0</v>
      </c>
      <c r="J25" s="7">
        <f t="shared" si="2"/>
        <v>0</v>
      </c>
      <c r="K25" s="17"/>
    </row>
    <row r="26" spans="1:11" s="18" customFormat="1" ht="51.75" customHeight="1">
      <c r="A26" s="5">
        <v>24</v>
      </c>
      <c r="B26" s="19" t="s">
        <v>34</v>
      </c>
      <c r="C26" s="21" t="s">
        <v>11</v>
      </c>
      <c r="D26" s="6" t="s">
        <v>14</v>
      </c>
      <c r="E26" s="2">
        <f>240+40</f>
        <v>280</v>
      </c>
      <c r="F26" s="7">
        <v>0</v>
      </c>
      <c r="G26" s="7">
        <f t="shared" si="0"/>
        <v>0</v>
      </c>
      <c r="H26" s="12">
        <v>0.23</v>
      </c>
      <c r="I26" s="7">
        <f t="shared" si="1"/>
        <v>0</v>
      </c>
      <c r="J26" s="7">
        <f t="shared" si="2"/>
        <v>0</v>
      </c>
      <c r="K26" s="17"/>
    </row>
    <row r="27" spans="1:11" s="18" customFormat="1" ht="53.25" customHeight="1">
      <c r="A27" s="5">
        <v>25</v>
      </c>
      <c r="B27" s="16" t="s">
        <v>35</v>
      </c>
      <c r="C27" s="8" t="s">
        <v>10</v>
      </c>
      <c r="D27" s="6" t="s">
        <v>14</v>
      </c>
      <c r="E27" s="2">
        <f>2280+90</f>
        <v>2370</v>
      </c>
      <c r="F27" s="7">
        <v>0</v>
      </c>
      <c r="G27" s="7">
        <f t="shared" si="0"/>
        <v>0</v>
      </c>
      <c r="H27" s="12">
        <v>0.23</v>
      </c>
      <c r="I27" s="7">
        <f t="shared" si="1"/>
        <v>0</v>
      </c>
      <c r="J27" s="7">
        <f t="shared" si="2"/>
        <v>0</v>
      </c>
      <c r="K27" s="17"/>
    </row>
    <row r="28" spans="1:11" s="18" customFormat="1" ht="36.75" customHeight="1">
      <c r="A28" s="5">
        <v>26</v>
      </c>
      <c r="B28" s="16" t="s">
        <v>36</v>
      </c>
      <c r="C28" s="8" t="s">
        <v>10</v>
      </c>
      <c r="D28" s="6" t="s">
        <v>14</v>
      </c>
      <c r="E28" s="2">
        <f>30+130</f>
        <v>160</v>
      </c>
      <c r="F28" s="7">
        <v>0</v>
      </c>
      <c r="G28" s="7">
        <f t="shared" si="0"/>
        <v>0</v>
      </c>
      <c r="H28" s="12">
        <v>0.23</v>
      </c>
      <c r="I28" s="7">
        <f t="shared" si="1"/>
        <v>0</v>
      </c>
      <c r="J28" s="7">
        <f t="shared" si="2"/>
        <v>0</v>
      </c>
      <c r="K28" s="17"/>
    </row>
    <row r="29" spans="1:11" s="18" customFormat="1" ht="54" customHeight="1">
      <c r="A29" s="5">
        <v>27</v>
      </c>
      <c r="B29" s="16" t="s">
        <v>37</v>
      </c>
      <c r="C29" s="8" t="s">
        <v>12</v>
      </c>
      <c r="D29" s="6" t="s">
        <v>14</v>
      </c>
      <c r="E29" s="2">
        <f>420+20+85</f>
        <v>525</v>
      </c>
      <c r="F29" s="7">
        <v>0</v>
      </c>
      <c r="G29" s="7">
        <f t="shared" si="0"/>
        <v>0</v>
      </c>
      <c r="H29" s="12">
        <v>0.23</v>
      </c>
      <c r="I29" s="7">
        <f t="shared" si="1"/>
        <v>0</v>
      </c>
      <c r="J29" s="7">
        <f t="shared" si="2"/>
        <v>0</v>
      </c>
      <c r="K29" s="17"/>
    </row>
    <row r="30" spans="1:11" s="18" customFormat="1" ht="43.5" customHeight="1">
      <c r="A30" s="5">
        <v>28</v>
      </c>
      <c r="B30" s="16" t="s">
        <v>38</v>
      </c>
      <c r="C30" s="8" t="s">
        <v>12</v>
      </c>
      <c r="D30" s="6" t="s">
        <v>14</v>
      </c>
      <c r="E30" s="2">
        <f>1450+330</f>
        <v>1780</v>
      </c>
      <c r="F30" s="7">
        <v>0</v>
      </c>
      <c r="G30" s="7">
        <f t="shared" si="0"/>
        <v>0</v>
      </c>
      <c r="H30" s="12">
        <v>0.23</v>
      </c>
      <c r="I30" s="7">
        <f t="shared" si="1"/>
        <v>0</v>
      </c>
      <c r="J30" s="7">
        <f t="shared" si="2"/>
        <v>0</v>
      </c>
      <c r="K30" s="17"/>
    </row>
    <row r="31" spans="1:11" s="18" customFormat="1" ht="42" customHeight="1">
      <c r="A31" s="5">
        <v>29</v>
      </c>
      <c r="B31" s="16" t="s">
        <v>39</v>
      </c>
      <c r="C31" s="8" t="s">
        <v>12</v>
      </c>
      <c r="D31" s="6" t="s">
        <v>14</v>
      </c>
      <c r="E31" s="2">
        <f>270+30+5</f>
        <v>305</v>
      </c>
      <c r="F31" s="7">
        <v>0</v>
      </c>
      <c r="G31" s="7">
        <f t="shared" si="0"/>
        <v>0</v>
      </c>
      <c r="H31" s="12">
        <v>0.23</v>
      </c>
      <c r="I31" s="7">
        <f t="shared" si="1"/>
        <v>0</v>
      </c>
      <c r="J31" s="7">
        <f t="shared" si="2"/>
        <v>0</v>
      </c>
      <c r="K31" s="17"/>
    </row>
    <row r="32" spans="1:11" s="18" customFormat="1" ht="42.75" customHeight="1">
      <c r="A32" s="5">
        <v>30</v>
      </c>
      <c r="B32" s="16" t="s">
        <v>40</v>
      </c>
      <c r="C32" s="21" t="s">
        <v>10</v>
      </c>
      <c r="D32" s="6" t="s">
        <v>14</v>
      </c>
      <c r="E32" s="2">
        <f>120+45</f>
        <v>165</v>
      </c>
      <c r="F32" s="7">
        <v>0</v>
      </c>
      <c r="G32" s="7">
        <f t="shared" si="0"/>
        <v>0</v>
      </c>
      <c r="H32" s="12">
        <v>0.23</v>
      </c>
      <c r="I32" s="7">
        <f t="shared" si="1"/>
        <v>0</v>
      </c>
      <c r="J32" s="7">
        <f t="shared" si="2"/>
        <v>0</v>
      </c>
      <c r="K32" s="17"/>
    </row>
    <row r="33" spans="1:11" s="18" customFormat="1" ht="43.5" customHeight="1">
      <c r="A33" s="5">
        <v>31</v>
      </c>
      <c r="B33" s="16" t="s">
        <v>41</v>
      </c>
      <c r="C33" s="21" t="s">
        <v>10</v>
      </c>
      <c r="D33" s="6" t="s">
        <v>14</v>
      </c>
      <c r="E33" s="2">
        <v>420</v>
      </c>
      <c r="F33" s="7">
        <v>0</v>
      </c>
      <c r="G33" s="7">
        <f t="shared" si="0"/>
        <v>0</v>
      </c>
      <c r="H33" s="12">
        <v>0.23</v>
      </c>
      <c r="I33" s="7">
        <f t="shared" si="1"/>
        <v>0</v>
      </c>
      <c r="J33" s="7">
        <f t="shared" si="2"/>
        <v>0</v>
      </c>
      <c r="K33" s="17"/>
    </row>
    <row r="34" spans="1:11" s="18" customFormat="1" ht="43.5" customHeight="1">
      <c r="A34" s="5">
        <v>32</v>
      </c>
      <c r="B34" s="16" t="s">
        <v>42</v>
      </c>
      <c r="C34" s="21" t="s">
        <v>10</v>
      </c>
      <c r="D34" s="6" t="s">
        <v>14</v>
      </c>
      <c r="E34" s="2">
        <v>300</v>
      </c>
      <c r="F34" s="7">
        <v>0</v>
      </c>
      <c r="G34" s="7">
        <f t="shared" si="0"/>
        <v>0</v>
      </c>
      <c r="H34" s="12">
        <v>0.23</v>
      </c>
      <c r="I34" s="7">
        <f t="shared" si="1"/>
        <v>0</v>
      </c>
      <c r="J34" s="7">
        <f t="shared" si="2"/>
        <v>0</v>
      </c>
      <c r="K34" s="17"/>
    </row>
    <row r="35" spans="1:11" s="18" customFormat="1" ht="42" customHeight="1">
      <c r="A35" s="5">
        <v>33</v>
      </c>
      <c r="B35" s="16" t="s">
        <v>50</v>
      </c>
      <c r="C35" s="21" t="s">
        <v>10</v>
      </c>
      <c r="D35" s="6" t="s">
        <v>14</v>
      </c>
      <c r="E35" s="2">
        <v>240</v>
      </c>
      <c r="F35" s="7">
        <v>0</v>
      </c>
      <c r="G35" s="7">
        <f aca="true" t="shared" si="3" ref="G35:G66">E35*F35</f>
        <v>0</v>
      </c>
      <c r="H35" s="12">
        <v>0.23</v>
      </c>
      <c r="I35" s="7">
        <f aca="true" t="shared" si="4" ref="I35:I69">G35*H35</f>
        <v>0</v>
      </c>
      <c r="J35" s="7">
        <f t="shared" si="2"/>
        <v>0</v>
      </c>
      <c r="K35" s="17"/>
    </row>
    <row r="36" spans="1:11" s="18" customFormat="1" ht="53.25" customHeight="1">
      <c r="A36" s="5">
        <v>34</v>
      </c>
      <c r="B36" s="16" t="s">
        <v>43</v>
      </c>
      <c r="C36" s="21" t="s">
        <v>10</v>
      </c>
      <c r="D36" s="6" t="s">
        <v>14</v>
      </c>
      <c r="E36" s="2">
        <f>180+25+5</f>
        <v>210</v>
      </c>
      <c r="F36" s="7">
        <v>0</v>
      </c>
      <c r="G36" s="7">
        <f t="shared" si="3"/>
        <v>0</v>
      </c>
      <c r="H36" s="12">
        <v>0.23</v>
      </c>
      <c r="I36" s="7">
        <f t="shared" si="4"/>
        <v>0</v>
      </c>
      <c r="J36" s="7">
        <f t="shared" si="2"/>
        <v>0</v>
      </c>
      <c r="K36" s="17"/>
    </row>
    <row r="37" spans="1:11" s="18" customFormat="1" ht="42" customHeight="1">
      <c r="A37" s="5">
        <v>35</v>
      </c>
      <c r="B37" s="16" t="s">
        <v>44</v>
      </c>
      <c r="C37" s="21" t="s">
        <v>11</v>
      </c>
      <c r="D37" s="6" t="s">
        <v>14</v>
      </c>
      <c r="E37" s="2">
        <v>10</v>
      </c>
      <c r="F37" s="7">
        <v>0</v>
      </c>
      <c r="G37" s="7">
        <f t="shared" si="3"/>
        <v>0</v>
      </c>
      <c r="H37" s="12">
        <v>0.23</v>
      </c>
      <c r="I37" s="7">
        <f t="shared" si="4"/>
        <v>0</v>
      </c>
      <c r="J37" s="7">
        <f t="shared" si="2"/>
        <v>0</v>
      </c>
      <c r="K37" s="17"/>
    </row>
    <row r="38" spans="1:11" s="18" customFormat="1" ht="46.5" customHeight="1">
      <c r="A38" s="5">
        <v>36</v>
      </c>
      <c r="B38" s="19" t="s">
        <v>88</v>
      </c>
      <c r="C38" s="23" t="s">
        <v>10</v>
      </c>
      <c r="D38" s="6" t="s">
        <v>51</v>
      </c>
      <c r="E38" s="2">
        <v>20</v>
      </c>
      <c r="F38" s="7">
        <v>0</v>
      </c>
      <c r="G38" s="7">
        <f t="shared" si="3"/>
        <v>0</v>
      </c>
      <c r="H38" s="12">
        <v>0.23</v>
      </c>
      <c r="I38" s="7">
        <f t="shared" si="4"/>
        <v>0</v>
      </c>
      <c r="J38" s="7">
        <f aca="true" t="shared" si="5" ref="J38:J45">G38+I38</f>
        <v>0</v>
      </c>
      <c r="K38" s="17"/>
    </row>
    <row r="39" spans="1:11" s="18" customFormat="1" ht="48" customHeight="1">
      <c r="A39" s="5">
        <v>37</v>
      </c>
      <c r="B39" s="19" t="s">
        <v>89</v>
      </c>
      <c r="C39" s="23" t="s">
        <v>10</v>
      </c>
      <c r="D39" s="6" t="s">
        <v>51</v>
      </c>
      <c r="E39" s="2">
        <v>20</v>
      </c>
      <c r="F39" s="7">
        <v>0</v>
      </c>
      <c r="G39" s="7">
        <f t="shared" si="3"/>
        <v>0</v>
      </c>
      <c r="H39" s="12">
        <v>0.23</v>
      </c>
      <c r="I39" s="7">
        <f t="shared" si="4"/>
        <v>0</v>
      </c>
      <c r="J39" s="7">
        <f t="shared" si="5"/>
        <v>0</v>
      </c>
      <c r="K39" s="17"/>
    </row>
    <row r="40" spans="1:11" s="18" customFormat="1" ht="45.75" customHeight="1">
      <c r="A40" s="5">
        <v>38</v>
      </c>
      <c r="B40" s="19" t="s">
        <v>83</v>
      </c>
      <c r="C40" s="23" t="s">
        <v>20</v>
      </c>
      <c r="D40" s="6" t="s">
        <v>51</v>
      </c>
      <c r="E40" s="6">
        <v>20</v>
      </c>
      <c r="F40" s="24">
        <v>0</v>
      </c>
      <c r="G40" s="7">
        <f t="shared" si="3"/>
        <v>0</v>
      </c>
      <c r="H40" s="12">
        <v>0.23</v>
      </c>
      <c r="I40" s="7">
        <f t="shared" si="4"/>
        <v>0</v>
      </c>
      <c r="J40" s="7">
        <f t="shared" si="5"/>
        <v>0</v>
      </c>
      <c r="K40" s="17"/>
    </row>
    <row r="41" spans="1:11" s="18" customFormat="1" ht="66" customHeight="1">
      <c r="A41" s="5">
        <v>39</v>
      </c>
      <c r="B41" s="19" t="s">
        <v>82</v>
      </c>
      <c r="C41" s="23" t="s">
        <v>20</v>
      </c>
      <c r="D41" s="6" t="s">
        <v>51</v>
      </c>
      <c r="E41" s="2">
        <v>10</v>
      </c>
      <c r="F41" s="7">
        <v>0</v>
      </c>
      <c r="G41" s="7">
        <f t="shared" si="3"/>
        <v>0</v>
      </c>
      <c r="H41" s="12">
        <v>0.23</v>
      </c>
      <c r="I41" s="7">
        <f t="shared" si="4"/>
        <v>0</v>
      </c>
      <c r="J41" s="7">
        <f t="shared" si="5"/>
        <v>0</v>
      </c>
      <c r="K41" s="17"/>
    </row>
    <row r="42" spans="1:11" s="18" customFormat="1" ht="45" customHeight="1">
      <c r="A42" s="5">
        <v>40</v>
      </c>
      <c r="B42" s="19" t="s">
        <v>64</v>
      </c>
      <c r="C42" s="23" t="s">
        <v>20</v>
      </c>
      <c r="D42" s="6" t="s">
        <v>51</v>
      </c>
      <c r="E42" s="2">
        <v>10</v>
      </c>
      <c r="F42" s="7">
        <v>0</v>
      </c>
      <c r="G42" s="7">
        <f t="shared" si="3"/>
        <v>0</v>
      </c>
      <c r="H42" s="12">
        <v>0.23</v>
      </c>
      <c r="I42" s="7">
        <f t="shared" si="4"/>
        <v>0</v>
      </c>
      <c r="J42" s="7">
        <f t="shared" si="5"/>
        <v>0</v>
      </c>
      <c r="K42" s="17"/>
    </row>
    <row r="43" spans="1:11" s="18" customFormat="1" ht="54.75" customHeight="1">
      <c r="A43" s="5">
        <v>41</v>
      </c>
      <c r="B43" s="19" t="s">
        <v>63</v>
      </c>
      <c r="C43" s="23" t="s">
        <v>20</v>
      </c>
      <c r="D43" s="6" t="s">
        <v>51</v>
      </c>
      <c r="E43" s="2">
        <v>10</v>
      </c>
      <c r="F43" s="7">
        <v>0</v>
      </c>
      <c r="G43" s="7">
        <f t="shared" si="3"/>
        <v>0</v>
      </c>
      <c r="H43" s="12">
        <v>0.23</v>
      </c>
      <c r="I43" s="7">
        <f t="shared" si="4"/>
        <v>0</v>
      </c>
      <c r="J43" s="7">
        <f t="shared" si="5"/>
        <v>0</v>
      </c>
      <c r="K43" s="17"/>
    </row>
    <row r="44" spans="1:11" s="18" customFormat="1" ht="56.25" customHeight="1">
      <c r="A44" s="5">
        <v>42</v>
      </c>
      <c r="B44" s="25" t="s">
        <v>67</v>
      </c>
      <c r="C44" s="8" t="s">
        <v>15</v>
      </c>
      <c r="D44" s="6" t="s">
        <v>51</v>
      </c>
      <c r="E44" s="6">
        <v>50</v>
      </c>
      <c r="F44" s="26">
        <v>0</v>
      </c>
      <c r="G44" s="7">
        <f t="shared" si="3"/>
        <v>0</v>
      </c>
      <c r="H44" s="12">
        <v>0.23</v>
      </c>
      <c r="I44" s="7">
        <f t="shared" si="4"/>
        <v>0</v>
      </c>
      <c r="J44" s="7">
        <f t="shared" si="5"/>
        <v>0</v>
      </c>
      <c r="K44" s="17"/>
    </row>
    <row r="45" spans="1:11" s="18" customFormat="1" ht="54.75" customHeight="1">
      <c r="A45" s="5">
        <v>43</v>
      </c>
      <c r="B45" s="19" t="s">
        <v>65</v>
      </c>
      <c r="C45" s="27" t="s">
        <v>15</v>
      </c>
      <c r="D45" s="6" t="s">
        <v>51</v>
      </c>
      <c r="E45" s="2">
        <v>10</v>
      </c>
      <c r="F45" s="7">
        <v>0</v>
      </c>
      <c r="G45" s="7">
        <f t="shared" si="3"/>
        <v>0</v>
      </c>
      <c r="H45" s="12">
        <v>0.23</v>
      </c>
      <c r="I45" s="7">
        <f t="shared" si="4"/>
        <v>0</v>
      </c>
      <c r="J45" s="7">
        <f t="shared" si="5"/>
        <v>0</v>
      </c>
      <c r="K45" s="17"/>
    </row>
    <row r="46" spans="1:11" s="18" customFormat="1" ht="75.75" customHeight="1">
      <c r="A46" s="5">
        <v>44</v>
      </c>
      <c r="B46" s="19" t="s">
        <v>66</v>
      </c>
      <c r="C46" s="27" t="s">
        <v>15</v>
      </c>
      <c r="D46" s="6" t="s">
        <v>51</v>
      </c>
      <c r="E46" s="2">
        <v>10</v>
      </c>
      <c r="F46" s="7">
        <v>0</v>
      </c>
      <c r="G46" s="7">
        <f t="shared" si="3"/>
        <v>0</v>
      </c>
      <c r="H46" s="12">
        <v>0.23</v>
      </c>
      <c r="I46" s="7">
        <f t="shared" si="4"/>
        <v>0</v>
      </c>
      <c r="J46" s="7">
        <f aca="true" t="shared" si="6" ref="J46:J62">G46+I46</f>
        <v>0</v>
      </c>
      <c r="K46" s="17"/>
    </row>
    <row r="47" spans="1:11" s="18" customFormat="1" ht="52.5" customHeight="1">
      <c r="A47" s="5">
        <v>45</v>
      </c>
      <c r="B47" s="19" t="s">
        <v>68</v>
      </c>
      <c r="C47" s="23" t="s">
        <v>10</v>
      </c>
      <c r="D47" s="6" t="s">
        <v>51</v>
      </c>
      <c r="E47" s="2">
        <v>20</v>
      </c>
      <c r="F47" s="7">
        <v>0</v>
      </c>
      <c r="G47" s="7">
        <f t="shared" si="3"/>
        <v>0</v>
      </c>
      <c r="H47" s="12">
        <v>0.23</v>
      </c>
      <c r="I47" s="7">
        <f t="shared" si="4"/>
        <v>0</v>
      </c>
      <c r="J47" s="7">
        <f t="shared" si="6"/>
        <v>0</v>
      </c>
      <c r="K47" s="17"/>
    </row>
    <row r="48" spans="1:11" s="18" customFormat="1" ht="48" customHeight="1">
      <c r="A48" s="5">
        <v>46</v>
      </c>
      <c r="B48" s="19" t="s">
        <v>69</v>
      </c>
      <c r="C48" s="27" t="s">
        <v>15</v>
      </c>
      <c r="D48" s="6" t="s">
        <v>51</v>
      </c>
      <c r="E48" s="2">
        <v>20</v>
      </c>
      <c r="F48" s="7">
        <v>0</v>
      </c>
      <c r="G48" s="7">
        <f t="shared" si="3"/>
        <v>0</v>
      </c>
      <c r="H48" s="12">
        <v>0.23</v>
      </c>
      <c r="I48" s="7">
        <f t="shared" si="4"/>
        <v>0</v>
      </c>
      <c r="J48" s="7">
        <f t="shared" si="6"/>
        <v>0</v>
      </c>
      <c r="K48" s="17"/>
    </row>
    <row r="49" spans="1:11" s="18" customFormat="1" ht="54.75" customHeight="1">
      <c r="A49" s="5">
        <v>47</v>
      </c>
      <c r="B49" s="19" t="s">
        <v>70</v>
      </c>
      <c r="C49" s="27" t="s">
        <v>15</v>
      </c>
      <c r="D49" s="6" t="s">
        <v>51</v>
      </c>
      <c r="E49" s="2">
        <v>20</v>
      </c>
      <c r="F49" s="7">
        <v>0</v>
      </c>
      <c r="G49" s="7">
        <f t="shared" si="3"/>
        <v>0</v>
      </c>
      <c r="H49" s="12">
        <v>0.23</v>
      </c>
      <c r="I49" s="7">
        <f t="shared" si="4"/>
        <v>0</v>
      </c>
      <c r="J49" s="7">
        <f t="shared" si="6"/>
        <v>0</v>
      </c>
      <c r="K49" s="17"/>
    </row>
    <row r="50" spans="1:11" s="18" customFormat="1" ht="45.75" customHeight="1">
      <c r="A50" s="5">
        <v>48</v>
      </c>
      <c r="B50" s="19" t="s">
        <v>71</v>
      </c>
      <c r="C50" s="27" t="s">
        <v>15</v>
      </c>
      <c r="D50" s="6" t="s">
        <v>51</v>
      </c>
      <c r="E50" s="2">
        <v>20</v>
      </c>
      <c r="F50" s="7">
        <v>0</v>
      </c>
      <c r="G50" s="7">
        <f t="shared" si="3"/>
        <v>0</v>
      </c>
      <c r="H50" s="12">
        <v>0.23</v>
      </c>
      <c r="I50" s="7">
        <f t="shared" si="4"/>
        <v>0</v>
      </c>
      <c r="J50" s="7">
        <f t="shared" si="6"/>
        <v>0</v>
      </c>
      <c r="K50" s="17"/>
    </row>
    <row r="51" spans="1:11" s="18" customFormat="1" ht="44.25" customHeight="1">
      <c r="A51" s="5">
        <v>49</v>
      </c>
      <c r="B51" s="19" t="s">
        <v>72</v>
      </c>
      <c r="C51" s="27" t="s">
        <v>10</v>
      </c>
      <c r="D51" s="6" t="s">
        <v>51</v>
      </c>
      <c r="E51" s="2">
        <v>50</v>
      </c>
      <c r="F51" s="7">
        <v>0</v>
      </c>
      <c r="G51" s="7">
        <f t="shared" si="3"/>
        <v>0</v>
      </c>
      <c r="H51" s="12">
        <v>0.23</v>
      </c>
      <c r="I51" s="7">
        <f t="shared" si="4"/>
        <v>0</v>
      </c>
      <c r="J51" s="7">
        <f t="shared" si="6"/>
        <v>0</v>
      </c>
      <c r="K51" s="17"/>
    </row>
    <row r="52" spans="1:11" s="18" customFormat="1" ht="54.75" customHeight="1">
      <c r="A52" s="5">
        <v>50</v>
      </c>
      <c r="B52" s="25" t="s">
        <v>73</v>
      </c>
      <c r="C52" s="27" t="s">
        <v>10</v>
      </c>
      <c r="D52" s="6" t="s">
        <v>51</v>
      </c>
      <c r="E52" s="6">
        <v>50</v>
      </c>
      <c r="F52" s="24">
        <v>0</v>
      </c>
      <c r="G52" s="7">
        <f t="shared" si="3"/>
        <v>0</v>
      </c>
      <c r="H52" s="12">
        <v>0.23</v>
      </c>
      <c r="I52" s="7">
        <f t="shared" si="4"/>
        <v>0</v>
      </c>
      <c r="J52" s="7">
        <f t="shared" si="6"/>
        <v>0</v>
      </c>
      <c r="K52" s="17"/>
    </row>
    <row r="53" spans="1:11" s="18" customFormat="1" ht="43.5" customHeight="1">
      <c r="A53" s="5">
        <v>51</v>
      </c>
      <c r="B53" s="19" t="s">
        <v>74</v>
      </c>
      <c r="C53" s="8" t="s">
        <v>10</v>
      </c>
      <c r="D53" s="6" t="s">
        <v>51</v>
      </c>
      <c r="E53" s="2">
        <v>50</v>
      </c>
      <c r="F53" s="7">
        <v>0</v>
      </c>
      <c r="G53" s="7">
        <f t="shared" si="3"/>
        <v>0</v>
      </c>
      <c r="H53" s="12">
        <v>0.23</v>
      </c>
      <c r="I53" s="7">
        <f t="shared" si="4"/>
        <v>0</v>
      </c>
      <c r="J53" s="7">
        <f t="shared" si="6"/>
        <v>0</v>
      </c>
      <c r="K53" s="17"/>
    </row>
    <row r="54" spans="1:11" s="18" customFormat="1" ht="42" customHeight="1">
      <c r="A54" s="5">
        <v>52</v>
      </c>
      <c r="B54" s="19" t="s">
        <v>62</v>
      </c>
      <c r="C54" s="8" t="s">
        <v>10</v>
      </c>
      <c r="D54" s="6" t="s">
        <v>51</v>
      </c>
      <c r="E54" s="2">
        <v>50</v>
      </c>
      <c r="F54" s="7">
        <v>0</v>
      </c>
      <c r="G54" s="7">
        <f t="shared" si="3"/>
        <v>0</v>
      </c>
      <c r="H54" s="12">
        <v>0.23</v>
      </c>
      <c r="I54" s="7">
        <f t="shared" si="4"/>
        <v>0</v>
      </c>
      <c r="J54" s="7">
        <f t="shared" si="6"/>
        <v>0</v>
      </c>
      <c r="K54" s="17"/>
    </row>
    <row r="55" spans="1:11" s="18" customFormat="1" ht="60.75" customHeight="1">
      <c r="A55" s="5">
        <v>53</v>
      </c>
      <c r="B55" s="19" t="s">
        <v>75</v>
      </c>
      <c r="C55" s="28" t="s">
        <v>20</v>
      </c>
      <c r="D55" s="6" t="s">
        <v>51</v>
      </c>
      <c r="E55" s="2">
        <v>50</v>
      </c>
      <c r="F55" s="7">
        <v>0</v>
      </c>
      <c r="G55" s="7">
        <f t="shared" si="3"/>
        <v>0</v>
      </c>
      <c r="H55" s="12">
        <v>0.23</v>
      </c>
      <c r="I55" s="7">
        <f t="shared" si="4"/>
        <v>0</v>
      </c>
      <c r="J55" s="7">
        <f t="shared" si="6"/>
        <v>0</v>
      </c>
      <c r="K55" s="17"/>
    </row>
    <row r="56" spans="1:11" s="18" customFormat="1" ht="44.25" customHeight="1">
      <c r="A56" s="5">
        <v>54</v>
      </c>
      <c r="B56" s="19" t="s">
        <v>76</v>
      </c>
      <c r="C56" s="27" t="s">
        <v>52</v>
      </c>
      <c r="D56" s="6" t="s">
        <v>51</v>
      </c>
      <c r="E56" s="2">
        <v>30</v>
      </c>
      <c r="F56" s="7">
        <v>0</v>
      </c>
      <c r="G56" s="7">
        <f t="shared" si="3"/>
        <v>0</v>
      </c>
      <c r="H56" s="12">
        <v>0.08</v>
      </c>
      <c r="I56" s="7">
        <f t="shared" si="4"/>
        <v>0</v>
      </c>
      <c r="J56" s="7">
        <f t="shared" si="6"/>
        <v>0</v>
      </c>
      <c r="K56" s="17"/>
    </row>
    <row r="57" spans="1:11" s="18" customFormat="1" ht="43.5" customHeight="1">
      <c r="A57" s="5">
        <v>55</v>
      </c>
      <c r="B57" s="25" t="s">
        <v>77</v>
      </c>
      <c r="C57" s="28" t="s">
        <v>20</v>
      </c>
      <c r="D57" s="6" t="s">
        <v>51</v>
      </c>
      <c r="E57" s="6">
        <v>20</v>
      </c>
      <c r="F57" s="24">
        <v>0</v>
      </c>
      <c r="G57" s="7">
        <f t="shared" si="3"/>
        <v>0</v>
      </c>
      <c r="H57" s="12">
        <v>0.23</v>
      </c>
      <c r="I57" s="7">
        <f t="shared" si="4"/>
        <v>0</v>
      </c>
      <c r="J57" s="7">
        <f t="shared" si="6"/>
        <v>0</v>
      </c>
      <c r="K57" s="17"/>
    </row>
    <row r="58" spans="1:11" s="18" customFormat="1" ht="44.25" customHeight="1">
      <c r="A58" s="5">
        <v>56</v>
      </c>
      <c r="B58" s="25" t="s">
        <v>53</v>
      </c>
      <c r="C58" s="6" t="s">
        <v>54</v>
      </c>
      <c r="D58" s="6" t="s">
        <v>51</v>
      </c>
      <c r="E58" s="6">
        <v>10</v>
      </c>
      <c r="F58" s="24">
        <v>0</v>
      </c>
      <c r="G58" s="7">
        <f t="shared" si="3"/>
        <v>0</v>
      </c>
      <c r="H58" s="12">
        <v>0.08</v>
      </c>
      <c r="I58" s="7">
        <f t="shared" si="4"/>
        <v>0</v>
      </c>
      <c r="J58" s="7">
        <f t="shared" si="6"/>
        <v>0</v>
      </c>
      <c r="K58" s="17"/>
    </row>
    <row r="59" spans="1:11" s="18" customFormat="1" ht="49.5" customHeight="1">
      <c r="A59" s="5">
        <v>57</v>
      </c>
      <c r="B59" s="19" t="s">
        <v>78</v>
      </c>
      <c r="C59" s="8" t="s">
        <v>52</v>
      </c>
      <c r="D59" s="6" t="s">
        <v>51</v>
      </c>
      <c r="E59" s="2">
        <v>20</v>
      </c>
      <c r="F59" s="7">
        <v>0</v>
      </c>
      <c r="G59" s="7">
        <f t="shared" si="3"/>
        <v>0</v>
      </c>
      <c r="H59" s="12">
        <v>0.05</v>
      </c>
      <c r="I59" s="7">
        <f t="shared" si="4"/>
        <v>0</v>
      </c>
      <c r="J59" s="7">
        <f t="shared" si="6"/>
        <v>0</v>
      </c>
      <c r="K59" s="17"/>
    </row>
    <row r="60" spans="1:11" s="18" customFormat="1" ht="42" customHeight="1">
      <c r="A60" s="5">
        <v>58</v>
      </c>
      <c r="B60" s="19" t="s">
        <v>55</v>
      </c>
      <c r="C60" s="8" t="s">
        <v>13</v>
      </c>
      <c r="D60" s="6" t="s">
        <v>51</v>
      </c>
      <c r="E60" s="2">
        <v>20</v>
      </c>
      <c r="F60" s="7">
        <v>0</v>
      </c>
      <c r="G60" s="7">
        <f t="shared" si="3"/>
        <v>0</v>
      </c>
      <c r="H60" s="12">
        <v>0.08</v>
      </c>
      <c r="I60" s="7">
        <f t="shared" si="4"/>
        <v>0</v>
      </c>
      <c r="J60" s="7">
        <f t="shared" si="6"/>
        <v>0</v>
      </c>
      <c r="K60" s="17"/>
    </row>
    <row r="61" spans="1:11" s="18" customFormat="1" ht="44.25" customHeight="1">
      <c r="A61" s="5">
        <v>59</v>
      </c>
      <c r="B61" s="19" t="s">
        <v>79</v>
      </c>
      <c r="C61" s="8" t="s">
        <v>12</v>
      </c>
      <c r="D61" s="6" t="s">
        <v>51</v>
      </c>
      <c r="E61" s="2">
        <v>10</v>
      </c>
      <c r="F61" s="7">
        <v>0</v>
      </c>
      <c r="G61" s="7">
        <f t="shared" si="3"/>
        <v>0</v>
      </c>
      <c r="H61" s="12">
        <v>0.08</v>
      </c>
      <c r="I61" s="7">
        <f t="shared" si="4"/>
        <v>0</v>
      </c>
      <c r="J61" s="7">
        <f t="shared" si="6"/>
        <v>0</v>
      </c>
      <c r="K61" s="17"/>
    </row>
    <row r="62" spans="1:11" s="18" customFormat="1" ht="49.5" customHeight="1">
      <c r="A62" s="5">
        <v>60</v>
      </c>
      <c r="B62" s="19" t="s">
        <v>80</v>
      </c>
      <c r="C62" s="8" t="s">
        <v>10</v>
      </c>
      <c r="D62" s="6" t="s">
        <v>51</v>
      </c>
      <c r="E62" s="2">
        <v>50</v>
      </c>
      <c r="F62" s="7">
        <v>0</v>
      </c>
      <c r="G62" s="7">
        <f t="shared" si="3"/>
        <v>0</v>
      </c>
      <c r="H62" s="12">
        <v>0.23</v>
      </c>
      <c r="I62" s="7">
        <f t="shared" si="4"/>
        <v>0</v>
      </c>
      <c r="J62" s="7">
        <f t="shared" si="6"/>
        <v>0</v>
      </c>
      <c r="K62" s="17"/>
    </row>
    <row r="63" spans="1:11" s="18" customFormat="1" ht="61.5" customHeight="1">
      <c r="A63" s="5">
        <v>61</v>
      </c>
      <c r="B63" s="25" t="s">
        <v>81</v>
      </c>
      <c r="C63" s="8" t="s">
        <v>12</v>
      </c>
      <c r="D63" s="6" t="s">
        <v>51</v>
      </c>
      <c r="E63" s="6">
        <v>50</v>
      </c>
      <c r="F63" s="24">
        <v>0</v>
      </c>
      <c r="G63" s="7">
        <f t="shared" si="3"/>
        <v>0</v>
      </c>
      <c r="H63" s="12">
        <v>0.23</v>
      </c>
      <c r="I63" s="7">
        <f t="shared" si="4"/>
        <v>0</v>
      </c>
      <c r="J63" s="7">
        <f aca="true" t="shared" si="7" ref="J63:J69">G63+I63</f>
        <v>0</v>
      </c>
      <c r="K63" s="17"/>
    </row>
    <row r="64" spans="1:11" s="18" customFormat="1" ht="42.75" customHeight="1">
      <c r="A64" s="5">
        <v>62</v>
      </c>
      <c r="B64" s="25" t="s">
        <v>56</v>
      </c>
      <c r="C64" s="29" t="s">
        <v>57</v>
      </c>
      <c r="D64" s="6" t="s">
        <v>51</v>
      </c>
      <c r="E64" s="6">
        <v>20</v>
      </c>
      <c r="F64" s="24">
        <v>0</v>
      </c>
      <c r="G64" s="7">
        <f t="shared" si="3"/>
        <v>0</v>
      </c>
      <c r="H64" s="12">
        <v>0.08</v>
      </c>
      <c r="I64" s="7">
        <f t="shared" si="4"/>
        <v>0</v>
      </c>
      <c r="J64" s="7">
        <f t="shared" si="7"/>
        <v>0</v>
      </c>
      <c r="K64" s="17"/>
    </row>
    <row r="65" spans="1:11" s="18" customFormat="1" ht="49.5" customHeight="1">
      <c r="A65" s="5">
        <v>63</v>
      </c>
      <c r="B65" s="19" t="s">
        <v>90</v>
      </c>
      <c r="C65" s="28" t="s">
        <v>10</v>
      </c>
      <c r="D65" s="6" t="s">
        <v>51</v>
      </c>
      <c r="E65" s="2">
        <v>30</v>
      </c>
      <c r="F65" s="7">
        <v>0</v>
      </c>
      <c r="G65" s="7">
        <f t="shared" si="3"/>
        <v>0</v>
      </c>
      <c r="H65" s="12">
        <v>0.23</v>
      </c>
      <c r="I65" s="7">
        <f t="shared" si="4"/>
        <v>0</v>
      </c>
      <c r="J65" s="7">
        <f t="shared" si="7"/>
        <v>0</v>
      </c>
      <c r="K65" s="17"/>
    </row>
    <row r="66" spans="1:11" s="18" customFormat="1" ht="49.5" customHeight="1">
      <c r="A66" s="5">
        <v>64</v>
      </c>
      <c r="B66" s="25" t="s">
        <v>58</v>
      </c>
      <c r="C66" s="27" t="s">
        <v>12</v>
      </c>
      <c r="D66" s="6" t="s">
        <v>51</v>
      </c>
      <c r="E66" s="6">
        <v>50</v>
      </c>
      <c r="F66" s="24">
        <v>0</v>
      </c>
      <c r="G66" s="7">
        <f t="shared" si="3"/>
        <v>0</v>
      </c>
      <c r="H66" s="12">
        <v>0.23</v>
      </c>
      <c r="I66" s="7">
        <f t="shared" si="4"/>
        <v>0</v>
      </c>
      <c r="J66" s="7">
        <f t="shared" si="7"/>
        <v>0</v>
      </c>
      <c r="K66" s="17"/>
    </row>
    <row r="67" spans="1:11" s="18" customFormat="1" ht="46.5" customHeight="1">
      <c r="A67" s="5">
        <v>65</v>
      </c>
      <c r="B67" s="19" t="s">
        <v>59</v>
      </c>
      <c r="C67" s="28" t="s">
        <v>10</v>
      </c>
      <c r="D67" s="6" t="s">
        <v>51</v>
      </c>
      <c r="E67" s="2">
        <v>50</v>
      </c>
      <c r="F67" s="7">
        <v>0</v>
      </c>
      <c r="G67" s="7">
        <f>E67*F67</f>
        <v>0</v>
      </c>
      <c r="H67" s="12">
        <v>0.23</v>
      </c>
      <c r="I67" s="7">
        <f t="shared" si="4"/>
        <v>0</v>
      </c>
      <c r="J67" s="7">
        <f t="shared" si="7"/>
        <v>0</v>
      </c>
      <c r="K67" s="17"/>
    </row>
    <row r="68" spans="1:11" s="18" customFormat="1" ht="48" customHeight="1">
      <c r="A68" s="5">
        <v>66</v>
      </c>
      <c r="B68" s="19" t="s">
        <v>60</v>
      </c>
      <c r="C68" s="28" t="s">
        <v>10</v>
      </c>
      <c r="D68" s="6" t="s">
        <v>51</v>
      </c>
      <c r="E68" s="2">
        <v>50</v>
      </c>
      <c r="F68" s="7">
        <v>0</v>
      </c>
      <c r="G68" s="7">
        <f>E68*F68</f>
        <v>0</v>
      </c>
      <c r="H68" s="12">
        <v>0.23</v>
      </c>
      <c r="I68" s="7">
        <f t="shared" si="4"/>
        <v>0</v>
      </c>
      <c r="J68" s="7">
        <f t="shared" si="7"/>
        <v>0</v>
      </c>
      <c r="K68" s="17"/>
    </row>
    <row r="69" spans="1:11" s="18" customFormat="1" ht="44.25" customHeight="1">
      <c r="A69" s="5">
        <v>67</v>
      </c>
      <c r="B69" s="19" t="s">
        <v>61</v>
      </c>
      <c r="C69" s="28" t="s">
        <v>10</v>
      </c>
      <c r="D69" s="6" t="s">
        <v>51</v>
      </c>
      <c r="E69" s="2">
        <v>20</v>
      </c>
      <c r="F69" s="7">
        <v>0</v>
      </c>
      <c r="G69" s="7">
        <f>E69*F69</f>
        <v>0</v>
      </c>
      <c r="H69" s="12">
        <v>0.23</v>
      </c>
      <c r="I69" s="7">
        <f t="shared" si="4"/>
        <v>0</v>
      </c>
      <c r="J69" s="7">
        <f t="shared" si="7"/>
        <v>0</v>
      </c>
      <c r="K69" s="17"/>
    </row>
    <row r="70" spans="1:11" s="18" customFormat="1" ht="24" customHeight="1">
      <c r="A70" s="32" t="s">
        <v>84</v>
      </c>
      <c r="B70" s="33"/>
      <c r="C70" s="33"/>
      <c r="D70" s="33"/>
      <c r="E70" s="33"/>
      <c r="F70" s="34"/>
      <c r="G70" s="30">
        <f>SUM(G3:G69)</f>
        <v>0</v>
      </c>
      <c r="H70" s="31" t="s">
        <v>87</v>
      </c>
      <c r="I70" s="30">
        <f>SUM(I3:I69)</f>
        <v>0</v>
      </c>
      <c r="J70" s="30">
        <f>SUM(J3:J69)</f>
        <v>0</v>
      </c>
      <c r="K70" s="20"/>
    </row>
    <row r="71" spans="1:11" ht="118.5" customHeight="1">
      <c r="A71" s="35"/>
      <c r="B71" s="36"/>
      <c r="C71" s="36"/>
      <c r="D71" s="36"/>
      <c r="E71" s="37"/>
      <c r="F71" s="38" t="s">
        <v>91</v>
      </c>
      <c r="G71" s="39"/>
      <c r="H71" s="39"/>
      <c r="I71" s="39"/>
      <c r="J71" s="39"/>
      <c r="K71" s="40"/>
    </row>
  </sheetData>
  <sheetProtection/>
  <mergeCells count="3">
    <mergeCell ref="A70:F70"/>
    <mergeCell ref="A71:E71"/>
    <mergeCell ref="F71:K71"/>
  </mergeCells>
  <printOptions/>
  <pageMargins left="0.7" right="0.7" top="0.95" bottom="0.7833333333333333" header="0.3" footer="0.3"/>
  <pageSetup horizontalDpi="600" verticalDpi="600" orientation="landscape" paperSize="9" r:id="rId1"/>
  <headerFooter>
    <oddHeader>&amp;L&amp;"Arial CE,Kursywa""Dostawa słodyczy"&amp;C&amp;"Arial CE,Pogrubiony"SZCZEGÓŁOWY OPIS PRZEDMIOTU ZAMÓWIENIA 
&amp;R&amp;"Arial CE,Kursywa"Załącznik nr 3 do SIWZ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Popielarczyk Weronika</cp:lastModifiedBy>
  <cp:lastPrinted>2019-10-04T11:29:09Z</cp:lastPrinted>
  <dcterms:created xsi:type="dcterms:W3CDTF">2003-11-17T07:39:03Z</dcterms:created>
  <dcterms:modified xsi:type="dcterms:W3CDTF">2019-10-17T07:00:08Z</dcterms:modified>
  <cp:category/>
  <cp:version/>
  <cp:contentType/>
  <cp:contentStatus/>
</cp:coreProperties>
</file>