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wskrado\Desktop\WAT\2018\DUN\2018.xx.xx - 146_DUN - Stała kons. i nap. zin. sys. wen\SIWZ\"/>
    </mc:Choice>
  </mc:AlternateContent>
  <bookViews>
    <workbookView xWindow="0" yWindow="0" windowWidth="19200" windowHeight="11370" firstSheet="1" activeTab="1"/>
  </bookViews>
  <sheets>
    <sheet name="wycena  w bud 3,24,55,65,66 " sheetId="2" r:id="rId1"/>
    <sheet name="3" sheetId="6" r:id="rId2"/>
  </sheets>
  <definedNames>
    <definedName name="_xlnm.Print_Area" localSheetId="1">'3'!$A$10:$K$260</definedName>
    <definedName name="_xlnm.Print_Area" localSheetId="0">'wycena  w bud 3,24,55,65,66 '!$A$1:$K$181</definedName>
  </definedNames>
  <calcPr calcId="171027"/>
</workbook>
</file>

<file path=xl/calcChain.xml><?xml version="1.0" encoding="utf-8"?>
<calcChain xmlns="http://schemas.openxmlformats.org/spreadsheetml/2006/main">
  <c r="H243" i="6" l="1"/>
  <c r="J243" i="6" s="1"/>
  <c r="K243" i="6" s="1"/>
  <c r="H172" i="6"/>
  <c r="H173" i="6"/>
  <c r="H174" i="6"/>
  <c r="H175" i="6"/>
  <c r="H176" i="6"/>
  <c r="H177" i="6"/>
  <c r="H178" i="6"/>
  <c r="H179" i="6"/>
  <c r="H171" i="6"/>
  <c r="H242" i="6" l="1"/>
  <c r="H241" i="6"/>
  <c r="J241" i="6" s="1"/>
  <c r="H240" i="6"/>
  <c r="J240" i="6" s="1"/>
  <c r="K240" i="6" s="1"/>
  <c r="H239" i="6"/>
  <c r="H238" i="6"/>
  <c r="J238" i="6" s="1"/>
  <c r="H237" i="6"/>
  <c r="H236" i="6"/>
  <c r="J236" i="6" s="1"/>
  <c r="H235" i="6"/>
  <c r="J235" i="6" s="1"/>
  <c r="K235" i="6" s="1"/>
  <c r="H234" i="6"/>
  <c r="H233" i="6"/>
  <c r="J233" i="6" s="1"/>
  <c r="H232" i="6"/>
  <c r="J232" i="6" s="1"/>
  <c r="K232" i="6" s="1"/>
  <c r="H231" i="6"/>
  <c r="H230" i="6"/>
  <c r="J230" i="6" s="1"/>
  <c r="H229" i="6"/>
  <c r="H228" i="6"/>
  <c r="J228" i="6" s="1"/>
  <c r="K228" i="6" s="1"/>
  <c r="H227" i="6"/>
  <c r="J227" i="6" s="1"/>
  <c r="K227" i="6" s="1"/>
  <c r="H226" i="6"/>
  <c r="H225" i="6"/>
  <c r="J225" i="6" s="1"/>
  <c r="H224" i="6"/>
  <c r="J224" i="6" s="1"/>
  <c r="K224" i="6" s="1"/>
  <c r="H223" i="6"/>
  <c r="H222" i="6"/>
  <c r="J222" i="6" s="1"/>
  <c r="H221" i="6"/>
  <c r="H220" i="6"/>
  <c r="J220" i="6" s="1"/>
  <c r="K220" i="6" s="1"/>
  <c r="H219" i="6"/>
  <c r="J219" i="6" s="1"/>
  <c r="K219" i="6" s="1"/>
  <c r="H218" i="6"/>
  <c r="H217" i="6"/>
  <c r="J217" i="6" s="1"/>
  <c r="H216" i="6"/>
  <c r="J216" i="6" s="1"/>
  <c r="K216" i="6" s="1"/>
  <c r="H215" i="6"/>
  <c r="H214" i="6"/>
  <c r="J214" i="6" s="1"/>
  <c r="H213" i="6"/>
  <c r="H212" i="6"/>
  <c r="H211" i="6"/>
  <c r="J211" i="6" s="1"/>
  <c r="K211" i="6" s="1"/>
  <c r="H210" i="6"/>
  <c r="H209" i="6"/>
  <c r="J209" i="6" s="1"/>
  <c r="H208" i="6"/>
  <c r="J208" i="6" s="1"/>
  <c r="K208" i="6" s="1"/>
  <c r="H207" i="6"/>
  <c r="H206" i="6"/>
  <c r="J206" i="6" s="1"/>
  <c r="H205" i="6"/>
  <c r="H204" i="6"/>
  <c r="J204" i="6" s="1"/>
  <c r="K204" i="6" s="1"/>
  <c r="H203" i="6"/>
  <c r="J203" i="6" s="1"/>
  <c r="K203" i="6" s="1"/>
  <c r="H202" i="6"/>
  <c r="H201" i="6"/>
  <c r="J201" i="6" s="1"/>
  <c r="H200" i="6"/>
  <c r="J200" i="6" s="1"/>
  <c r="K200" i="6" s="1"/>
  <c r="H199" i="6"/>
  <c r="H198" i="6"/>
  <c r="J198" i="6" s="1"/>
  <c r="H197" i="6"/>
  <c r="H196" i="6"/>
  <c r="H195" i="6"/>
  <c r="J195" i="6" s="1"/>
  <c r="K195" i="6" s="1"/>
  <c r="H194" i="6"/>
  <c r="H191" i="6"/>
  <c r="J191" i="6" s="1"/>
  <c r="K191" i="6" s="1"/>
  <c r="H190" i="6"/>
  <c r="H189" i="6"/>
  <c r="J189" i="6" s="1"/>
  <c r="H188" i="6"/>
  <c r="H187" i="6"/>
  <c r="H186" i="6"/>
  <c r="J186" i="6" s="1"/>
  <c r="K186" i="6" s="1"/>
  <c r="H185" i="6"/>
  <c r="H184" i="6"/>
  <c r="J184" i="6" s="1"/>
  <c r="H183" i="6"/>
  <c r="J183" i="6" s="1"/>
  <c r="K183" i="6" s="1"/>
  <c r="H182" i="6"/>
  <c r="J178" i="6"/>
  <c r="K178" i="6" s="1"/>
  <c r="J177" i="6"/>
  <c r="K177" i="6" s="1"/>
  <c r="J175" i="6"/>
  <c r="J174" i="6"/>
  <c r="K174" i="6" s="1"/>
  <c r="J172" i="6"/>
  <c r="H168" i="6"/>
  <c r="H167" i="6"/>
  <c r="H166" i="6"/>
  <c r="J166" i="6" s="1"/>
  <c r="H165" i="6"/>
  <c r="J165" i="6" s="1"/>
  <c r="K165" i="6" s="1"/>
  <c r="H164" i="6"/>
  <c r="H163" i="6"/>
  <c r="H162" i="6"/>
  <c r="J162" i="6" s="1"/>
  <c r="H161" i="6"/>
  <c r="J161" i="6" s="1"/>
  <c r="K161" i="6" s="1"/>
  <c r="H160" i="6"/>
  <c r="J160" i="6" s="1"/>
  <c r="H159" i="6"/>
  <c r="H158" i="6"/>
  <c r="J158" i="6" s="1"/>
  <c r="H157" i="6"/>
  <c r="J157" i="6" s="1"/>
  <c r="K157" i="6" s="1"/>
  <c r="H156" i="6"/>
  <c r="J156" i="6" s="1"/>
  <c r="K156" i="6" s="1"/>
  <c r="H155" i="6"/>
  <c r="H154" i="6"/>
  <c r="J154" i="6" s="1"/>
  <c r="H153" i="6"/>
  <c r="H152" i="6"/>
  <c r="H149" i="6"/>
  <c r="J149" i="6" s="1"/>
  <c r="H148" i="6"/>
  <c r="J148" i="6" s="1"/>
  <c r="K148" i="6" s="1"/>
  <c r="H147" i="6"/>
  <c r="J147" i="6" s="1"/>
  <c r="K147" i="6" s="1"/>
  <c r="H146" i="6"/>
  <c r="H145" i="6"/>
  <c r="J145" i="6" s="1"/>
  <c r="H144" i="6"/>
  <c r="J144" i="6" s="1"/>
  <c r="K144" i="6" s="1"/>
  <c r="H143" i="6"/>
  <c r="H142" i="6"/>
  <c r="H141" i="6"/>
  <c r="J141" i="6" s="1"/>
  <c r="H140" i="6"/>
  <c r="J140" i="6" s="1"/>
  <c r="K140" i="6" s="1"/>
  <c r="H139" i="6"/>
  <c r="J139" i="6" s="1"/>
  <c r="H138" i="6"/>
  <c r="H137" i="6"/>
  <c r="J137" i="6" s="1"/>
  <c r="H136" i="6"/>
  <c r="J136" i="6" s="1"/>
  <c r="K136" i="6" s="1"/>
  <c r="H135" i="6"/>
  <c r="J135" i="6" s="1"/>
  <c r="H134" i="6"/>
  <c r="H131" i="6"/>
  <c r="J131" i="6" s="1"/>
  <c r="K131" i="6" s="1"/>
  <c r="H130" i="6"/>
  <c r="J130" i="6" s="1"/>
  <c r="K130" i="6" s="1"/>
  <c r="H129" i="6"/>
  <c r="H128" i="6"/>
  <c r="J128" i="6" s="1"/>
  <c r="H127" i="6"/>
  <c r="H126" i="6"/>
  <c r="H125" i="6"/>
  <c r="H124" i="6"/>
  <c r="J124" i="6" s="1"/>
  <c r="H123" i="6"/>
  <c r="J123" i="6" s="1"/>
  <c r="K123" i="6" s="1"/>
  <c r="H122" i="6"/>
  <c r="J122" i="6" s="1"/>
  <c r="K122" i="6" s="1"/>
  <c r="H121" i="6"/>
  <c r="J121" i="6" s="1"/>
  <c r="H120" i="6"/>
  <c r="J120" i="6" s="1"/>
  <c r="H117" i="6"/>
  <c r="H116" i="6"/>
  <c r="J116" i="6" s="1"/>
  <c r="H115" i="6"/>
  <c r="H114" i="6"/>
  <c r="H113" i="6"/>
  <c r="H112" i="6"/>
  <c r="H111" i="6"/>
  <c r="J111" i="6" s="1"/>
  <c r="H110" i="6"/>
  <c r="J110" i="6" s="1"/>
  <c r="K110" i="6" s="1"/>
  <c r="H109" i="6"/>
  <c r="H108" i="6"/>
  <c r="J108" i="6" s="1"/>
  <c r="H107" i="6"/>
  <c r="H106" i="6"/>
  <c r="J106" i="6" s="1"/>
  <c r="K106" i="6" s="1"/>
  <c r="H105" i="6"/>
  <c r="J105" i="6" s="1"/>
  <c r="K105" i="6" s="1"/>
  <c r="H104" i="6"/>
  <c r="H103" i="6"/>
  <c r="J103" i="6" s="1"/>
  <c r="H102" i="6"/>
  <c r="J102" i="6" s="1"/>
  <c r="K102" i="6" s="1"/>
  <c r="H101" i="6"/>
  <c r="H100" i="6"/>
  <c r="J100" i="6" s="1"/>
  <c r="H97" i="6"/>
  <c r="H96" i="6"/>
  <c r="J96" i="6" s="1"/>
  <c r="K96" i="6" s="1"/>
  <c r="H95" i="6"/>
  <c r="H94" i="6"/>
  <c r="J94" i="6" s="1"/>
  <c r="H93" i="6"/>
  <c r="J93" i="6" s="1"/>
  <c r="K93" i="6" s="1"/>
  <c r="H92" i="6"/>
  <c r="H91" i="6"/>
  <c r="J91" i="6" s="1"/>
  <c r="H90" i="6"/>
  <c r="H89" i="6"/>
  <c r="J89" i="6" s="1"/>
  <c r="K89" i="6" s="1"/>
  <c r="H88" i="6"/>
  <c r="J88" i="6" s="1"/>
  <c r="H85" i="6"/>
  <c r="J85" i="6" s="1"/>
  <c r="H84" i="6"/>
  <c r="J84" i="6" s="1"/>
  <c r="K84" i="6" s="1"/>
  <c r="H83" i="6"/>
  <c r="H82" i="6"/>
  <c r="J82" i="6" s="1"/>
  <c r="H81" i="6"/>
  <c r="H80" i="6"/>
  <c r="J80" i="6" s="1"/>
  <c r="K80" i="6" s="1"/>
  <c r="H79" i="6"/>
  <c r="J79" i="6" s="1"/>
  <c r="K79" i="6" s="1"/>
  <c r="H78" i="6"/>
  <c r="H77" i="6"/>
  <c r="J77" i="6" s="1"/>
  <c r="H76" i="6"/>
  <c r="H75" i="6"/>
  <c r="H74" i="6"/>
  <c r="J74" i="6" s="1"/>
  <c r="K74" i="6" s="1"/>
  <c r="H73" i="6"/>
  <c r="J73" i="6" s="1"/>
  <c r="K73" i="6" s="1"/>
  <c r="H72" i="6"/>
  <c r="H71" i="6"/>
  <c r="H70" i="6"/>
  <c r="J70" i="6" s="1"/>
  <c r="K70" i="6" s="1"/>
  <c r="H69" i="6"/>
  <c r="J69" i="6" s="1"/>
  <c r="K69" i="6" s="1"/>
  <c r="H68" i="6"/>
  <c r="H65" i="6"/>
  <c r="J65" i="6" s="1"/>
  <c r="K65" i="6" s="1"/>
  <c r="H64" i="6"/>
  <c r="J64" i="6" s="1"/>
  <c r="K64" i="6" s="1"/>
  <c r="H63" i="6"/>
  <c r="H62" i="6"/>
  <c r="H61" i="6"/>
  <c r="J61" i="6" s="1"/>
  <c r="K61" i="6" s="1"/>
  <c r="H60" i="6"/>
  <c r="J60" i="6" s="1"/>
  <c r="K60" i="6" s="1"/>
  <c r="H59" i="6"/>
  <c r="H58" i="6"/>
  <c r="H57" i="6"/>
  <c r="J57" i="6" s="1"/>
  <c r="K57" i="6" s="1"/>
  <c r="H56" i="6"/>
  <c r="J56" i="6" s="1"/>
  <c r="H53" i="6"/>
  <c r="H52" i="6"/>
  <c r="J52" i="6" s="1"/>
  <c r="K52" i="6" s="1"/>
  <c r="H51" i="6"/>
  <c r="J51" i="6" s="1"/>
  <c r="K51" i="6" s="1"/>
  <c r="H50" i="6"/>
  <c r="H49" i="6"/>
  <c r="H48" i="6"/>
  <c r="J48" i="6" s="1"/>
  <c r="K48" i="6" s="1"/>
  <c r="H47" i="6"/>
  <c r="J47" i="6" s="1"/>
  <c r="K47" i="6" s="1"/>
  <c r="H46" i="6"/>
  <c r="H45" i="6"/>
  <c r="J45" i="6" s="1"/>
  <c r="H44" i="6"/>
  <c r="J44" i="6" s="1"/>
  <c r="H41" i="6"/>
  <c r="H40" i="6"/>
  <c r="H39" i="6"/>
  <c r="J39" i="6" s="1"/>
  <c r="H38" i="6"/>
  <c r="J38" i="6" s="1"/>
  <c r="K38" i="6" s="1"/>
  <c r="H37" i="6"/>
  <c r="J37" i="6" s="1"/>
  <c r="K37" i="6" s="1"/>
  <c r="H36" i="6"/>
  <c r="H35" i="6"/>
  <c r="J35" i="6" s="1"/>
  <c r="H34" i="6"/>
  <c r="J34" i="6" s="1"/>
  <c r="K34" i="6" s="1"/>
  <c r="H33" i="6"/>
  <c r="H32" i="6"/>
  <c r="H29" i="6"/>
  <c r="J29" i="6" s="1"/>
  <c r="K29" i="6" s="1"/>
  <c r="H28" i="6"/>
  <c r="J28" i="6" s="1"/>
  <c r="K28" i="6" s="1"/>
  <c r="H27" i="6"/>
  <c r="H26" i="6"/>
  <c r="J26" i="6" s="1"/>
  <c r="H25" i="6"/>
  <c r="J25" i="6" s="1"/>
  <c r="K25" i="6" s="1"/>
  <c r="H24" i="6"/>
  <c r="H23" i="6"/>
  <c r="H22" i="6"/>
  <c r="J22" i="6" s="1"/>
  <c r="H20" i="6"/>
  <c r="J20" i="6" s="1"/>
  <c r="K20" i="6" s="1"/>
  <c r="H19" i="6"/>
  <c r="J19" i="6" s="1"/>
  <c r="K19" i="6" s="1"/>
  <c r="H18" i="6"/>
  <c r="H17" i="6"/>
  <c r="J17" i="6" s="1"/>
  <c r="H16" i="6"/>
  <c r="J16" i="6" s="1"/>
  <c r="H244" i="6" l="1"/>
  <c r="K225" i="6"/>
  <c r="K233" i="6"/>
  <c r="K209" i="6"/>
  <c r="K85" i="6"/>
  <c r="K111" i="6"/>
  <c r="K184" i="6"/>
  <c r="K241" i="6"/>
  <c r="K236" i="6"/>
  <c r="K217" i="6"/>
  <c r="J212" i="6"/>
  <c r="K212" i="6" s="1"/>
  <c r="K201" i="6"/>
  <c r="J196" i="6"/>
  <c r="K196" i="6" s="1"/>
  <c r="J187" i="6"/>
  <c r="K187" i="6" s="1"/>
  <c r="K175" i="6"/>
  <c r="J153" i="6"/>
  <c r="K153" i="6" s="1"/>
  <c r="K166" i="6"/>
  <c r="K141" i="6"/>
  <c r="K139" i="6"/>
  <c r="J127" i="6"/>
  <c r="K127" i="6" s="1"/>
  <c r="J114" i="6"/>
  <c r="K114" i="6" s="1"/>
  <c r="J113" i="6"/>
  <c r="K113" i="6" s="1"/>
  <c r="K103" i="6"/>
  <c r="J97" i="6"/>
  <c r="K97" i="6" s="1"/>
  <c r="K94" i="6"/>
  <c r="K77" i="6"/>
  <c r="H30" i="6"/>
  <c r="J49" i="6"/>
  <c r="K49" i="6" s="1"/>
  <c r="J53" i="6"/>
  <c r="K53" i="6" s="1"/>
  <c r="J58" i="6"/>
  <c r="K58" i="6" s="1"/>
  <c r="J62" i="6"/>
  <c r="K62" i="6" s="1"/>
  <c r="H66" i="6"/>
  <c r="J71" i="6"/>
  <c r="K71" i="6" s="1"/>
  <c r="J75" i="6"/>
  <c r="K75" i="6" s="1"/>
  <c r="J81" i="6"/>
  <c r="K81" i="6" s="1"/>
  <c r="H86" i="6"/>
  <c r="J109" i="6"/>
  <c r="K109" i="6" s="1"/>
  <c r="J115" i="6"/>
  <c r="K115" i="6" s="1"/>
  <c r="H132" i="6"/>
  <c r="H169" i="6"/>
  <c r="J173" i="6"/>
  <c r="K173" i="6" s="1"/>
  <c r="J179" i="6"/>
  <c r="K179" i="6" s="1"/>
  <c r="J197" i="6"/>
  <c r="K197" i="6" s="1"/>
  <c r="J202" i="6"/>
  <c r="K202" i="6" s="1"/>
  <c r="J223" i="6"/>
  <c r="K223" i="6" s="1"/>
  <c r="J229" i="6"/>
  <c r="K229" i="6" s="1"/>
  <c r="J234" i="6"/>
  <c r="K234" i="6" s="1"/>
  <c r="K16" i="6"/>
  <c r="J18" i="6"/>
  <c r="K18" i="6" s="1"/>
  <c r="K22" i="6"/>
  <c r="J24" i="6"/>
  <c r="K24" i="6" s="1"/>
  <c r="J27" i="6"/>
  <c r="K27" i="6" s="1"/>
  <c r="J33" i="6"/>
  <c r="K33" i="6" s="1"/>
  <c r="J36" i="6"/>
  <c r="K36" i="6" s="1"/>
  <c r="K39" i="6"/>
  <c r="J41" i="6"/>
  <c r="K41" i="6" s="1"/>
  <c r="H54" i="6"/>
  <c r="K56" i="6"/>
  <c r="J78" i="6"/>
  <c r="K78" i="6" s="1"/>
  <c r="J101" i="6"/>
  <c r="K101" i="6" s="1"/>
  <c r="J107" i="6"/>
  <c r="K107" i="6" s="1"/>
  <c r="J112" i="6"/>
  <c r="K112" i="6" s="1"/>
  <c r="J126" i="6"/>
  <c r="K126" i="6" s="1"/>
  <c r="J146" i="6"/>
  <c r="K146" i="6" s="1"/>
  <c r="J152" i="6"/>
  <c r="K158" i="6"/>
  <c r="J171" i="6"/>
  <c r="K171" i="6" s="1"/>
  <c r="J176" i="6"/>
  <c r="K176" i="6" s="1"/>
  <c r="J190" i="6"/>
  <c r="K190" i="6" s="1"/>
  <c r="J194" i="6"/>
  <c r="J215" i="6"/>
  <c r="K215" i="6" s="1"/>
  <c r="J221" i="6"/>
  <c r="K221" i="6" s="1"/>
  <c r="J226" i="6"/>
  <c r="K226" i="6" s="1"/>
  <c r="H42" i="6"/>
  <c r="K44" i="6"/>
  <c r="J46" i="6"/>
  <c r="J50" i="6"/>
  <c r="K50" i="6" s="1"/>
  <c r="J59" i="6"/>
  <c r="K59" i="6" s="1"/>
  <c r="J63" i="6"/>
  <c r="K63" i="6" s="1"/>
  <c r="J68" i="6"/>
  <c r="J72" i="6"/>
  <c r="K72" i="6" s="1"/>
  <c r="J76" i="6"/>
  <c r="K76" i="6" s="1"/>
  <c r="J92" i="6"/>
  <c r="K92" i="6" s="1"/>
  <c r="H98" i="6"/>
  <c r="J104" i="6"/>
  <c r="K124" i="6"/>
  <c r="J138" i="6"/>
  <c r="K138" i="6" s="1"/>
  <c r="J163" i="6"/>
  <c r="K163" i="6" s="1"/>
  <c r="J182" i="6"/>
  <c r="K182" i="6" s="1"/>
  <c r="J188" i="6"/>
  <c r="K188" i="6" s="1"/>
  <c r="J207" i="6"/>
  <c r="K207" i="6" s="1"/>
  <c r="J213" i="6"/>
  <c r="K213" i="6" s="1"/>
  <c r="J218" i="6"/>
  <c r="K218" i="6" s="1"/>
  <c r="J239" i="6"/>
  <c r="K239" i="6" s="1"/>
  <c r="K17" i="6"/>
  <c r="J23" i="6"/>
  <c r="K23" i="6" s="1"/>
  <c r="K26" i="6"/>
  <c r="J32" i="6"/>
  <c r="K35" i="6"/>
  <c r="J40" i="6"/>
  <c r="K40" i="6" s="1"/>
  <c r="K45" i="6"/>
  <c r="J83" i="6"/>
  <c r="K83" i="6" s="1"/>
  <c r="K88" i="6"/>
  <c r="J90" i="6"/>
  <c r="J95" i="6"/>
  <c r="K95" i="6" s="1"/>
  <c r="J117" i="6"/>
  <c r="K117" i="6" s="1"/>
  <c r="K121" i="6"/>
  <c r="J129" i="6"/>
  <c r="K129" i="6" s="1"/>
  <c r="K135" i="6"/>
  <c r="J143" i="6"/>
  <c r="K143" i="6" s="1"/>
  <c r="K149" i="6"/>
  <c r="J155" i="6"/>
  <c r="K155" i="6" s="1"/>
  <c r="K160" i="6"/>
  <c r="J168" i="6"/>
  <c r="K168" i="6" s="1"/>
  <c r="J185" i="6"/>
  <c r="K185" i="6" s="1"/>
  <c r="J199" i="6"/>
  <c r="K199" i="6" s="1"/>
  <c r="J205" i="6"/>
  <c r="K205" i="6" s="1"/>
  <c r="J210" i="6"/>
  <c r="K210" i="6" s="1"/>
  <c r="J231" i="6"/>
  <c r="K231" i="6" s="1"/>
  <c r="J237" i="6"/>
  <c r="K237" i="6" s="1"/>
  <c r="J242" i="6"/>
  <c r="K242" i="6" s="1"/>
  <c r="H150" i="6"/>
  <c r="K82" i="6"/>
  <c r="K91" i="6"/>
  <c r="H118" i="6"/>
  <c r="K100" i="6"/>
  <c r="K108" i="6"/>
  <c r="K116" i="6"/>
  <c r="K120" i="6"/>
  <c r="J125" i="6"/>
  <c r="K128" i="6"/>
  <c r="J134" i="6"/>
  <c r="K137" i="6"/>
  <c r="J142" i="6"/>
  <c r="K142" i="6" s="1"/>
  <c r="K145" i="6"/>
  <c r="K154" i="6"/>
  <c r="J159" i="6"/>
  <c r="K159" i="6" s="1"/>
  <c r="K162" i="6"/>
  <c r="J164" i="6"/>
  <c r="J167" i="6"/>
  <c r="K172" i="6"/>
  <c r="K189" i="6"/>
  <c r="K198" i="6"/>
  <c r="K206" i="6"/>
  <c r="K214" i="6"/>
  <c r="K222" i="6"/>
  <c r="K230" i="6"/>
  <c r="K238" i="6"/>
  <c r="J98" i="6" l="1"/>
  <c r="K98" i="6" s="1"/>
  <c r="K90" i="6"/>
  <c r="J244" i="6"/>
  <c r="K244" i="6" s="1"/>
  <c r="J132" i="6"/>
  <c r="K132" i="6" s="1"/>
  <c r="K125" i="6"/>
  <c r="J118" i="6"/>
  <c r="K118" i="6" s="1"/>
  <c r="J54" i="6"/>
  <c r="K54" i="6" s="1"/>
  <c r="J30" i="6"/>
  <c r="J86" i="6"/>
  <c r="K30" i="6"/>
  <c r="J150" i="6"/>
  <c r="K150" i="6" s="1"/>
  <c r="H180" i="6"/>
  <c r="H246" i="6" s="1"/>
  <c r="J42" i="6"/>
  <c r="K104" i="6"/>
  <c r="K68" i="6"/>
  <c r="J66" i="6"/>
  <c r="K66" i="6" s="1"/>
  <c r="K164" i="6"/>
  <c r="K194" i="6"/>
  <c r="K167" i="6"/>
  <c r="K134" i="6"/>
  <c r="K32" i="6"/>
  <c r="K42" i="6" s="1"/>
  <c r="J169" i="6"/>
  <c r="K169" i="6" s="1"/>
  <c r="K46" i="6"/>
  <c r="K152" i="6"/>
  <c r="H192" i="6" l="1"/>
  <c r="H247" i="6" s="1"/>
  <c r="H248" i="6" s="1"/>
  <c r="J180" i="6"/>
  <c r="J246" i="6" s="1"/>
  <c r="K86" i="6"/>
  <c r="K180" i="6" l="1"/>
  <c r="J192" i="6"/>
  <c r="K246" i="6"/>
  <c r="K192" i="6" l="1"/>
  <c r="J247" i="6"/>
  <c r="G162" i="2"/>
  <c r="I162" i="2" s="1"/>
  <c r="G161" i="2"/>
  <c r="G160" i="2"/>
  <c r="I160" i="2" s="1"/>
  <c r="G159" i="2"/>
  <c r="I159" i="2" s="1"/>
  <c r="G158" i="2"/>
  <c r="G157" i="2"/>
  <c r="G156" i="2"/>
  <c r="I156" i="2" s="1"/>
  <c r="J156" i="2" s="1"/>
  <c r="G155" i="2"/>
  <c r="I155" i="2" s="1"/>
  <c r="J155" i="2" s="1"/>
  <c r="G154" i="2"/>
  <c r="I154" i="2" s="1"/>
  <c r="G153" i="2"/>
  <c r="G152" i="2"/>
  <c r="I152" i="2" s="1"/>
  <c r="J152" i="2" s="1"/>
  <c r="G151" i="2"/>
  <c r="I151" i="2" s="1"/>
  <c r="J151" i="2" s="1"/>
  <c r="G150" i="2"/>
  <c r="G149" i="2"/>
  <c r="G148" i="2"/>
  <c r="I148" i="2" s="1"/>
  <c r="G147" i="2"/>
  <c r="I147" i="2" s="1"/>
  <c r="G146" i="2"/>
  <c r="G143" i="2"/>
  <c r="I143" i="2" s="1"/>
  <c r="G142" i="2"/>
  <c r="I142" i="2" s="1"/>
  <c r="G141" i="2"/>
  <c r="G140" i="2"/>
  <c r="I140" i="2" s="1"/>
  <c r="G139" i="2"/>
  <c r="I139" i="2" s="1"/>
  <c r="G138" i="2"/>
  <c r="I138" i="2" s="1"/>
  <c r="J138" i="2" s="1"/>
  <c r="G137" i="2"/>
  <c r="I137" i="2" s="1"/>
  <c r="G136" i="2"/>
  <c r="I136" i="2" s="1"/>
  <c r="G135" i="2"/>
  <c r="I135" i="2" s="1"/>
  <c r="J135" i="2" s="1"/>
  <c r="G134" i="2"/>
  <c r="I134" i="2" s="1"/>
  <c r="J134" i="2" s="1"/>
  <c r="G133" i="2"/>
  <c r="G132" i="2"/>
  <c r="I132" i="2" s="1"/>
  <c r="G131" i="2"/>
  <c r="I131" i="2" s="1"/>
  <c r="J131" i="2" s="1"/>
  <c r="G130" i="2"/>
  <c r="I130" i="2" s="1"/>
  <c r="G129" i="2"/>
  <c r="I129" i="2" s="1"/>
  <c r="G128" i="2"/>
  <c r="I128" i="2" s="1"/>
  <c r="G125" i="2"/>
  <c r="I125" i="2" s="1"/>
  <c r="J125" i="2" s="1"/>
  <c r="I124" i="2"/>
  <c r="G124" i="2"/>
  <c r="G123" i="2"/>
  <c r="I123" i="2" s="1"/>
  <c r="G122" i="2"/>
  <c r="I122" i="2" s="1"/>
  <c r="J122" i="2" s="1"/>
  <c r="G121" i="2"/>
  <c r="I121" i="2" s="1"/>
  <c r="J121" i="2" s="1"/>
  <c r="G120" i="2"/>
  <c r="G119" i="2"/>
  <c r="I119" i="2" s="1"/>
  <c r="G118" i="2"/>
  <c r="I118" i="2" s="1"/>
  <c r="J118" i="2" s="1"/>
  <c r="I117" i="2"/>
  <c r="G117" i="2"/>
  <c r="G116" i="2"/>
  <c r="I116" i="2" s="1"/>
  <c r="G115" i="2"/>
  <c r="I115" i="2" s="1"/>
  <c r="G114" i="2"/>
  <c r="I114" i="2" s="1"/>
  <c r="J114" i="2" s="1"/>
  <c r="G113" i="2"/>
  <c r="I113" i="2" s="1"/>
  <c r="G112" i="2"/>
  <c r="G109" i="2"/>
  <c r="I109" i="2" s="1"/>
  <c r="G108" i="2"/>
  <c r="I108" i="2" s="1"/>
  <c r="G107" i="2"/>
  <c r="I107" i="2" s="1"/>
  <c r="G106" i="2"/>
  <c r="I106" i="2" s="1"/>
  <c r="J106" i="2" s="1"/>
  <c r="G105" i="2"/>
  <c r="I105" i="2" s="1"/>
  <c r="G104" i="2"/>
  <c r="G103" i="2"/>
  <c r="I103" i="2" s="1"/>
  <c r="G102" i="2"/>
  <c r="I102" i="2" s="1"/>
  <c r="J102" i="2" s="1"/>
  <c r="G101" i="2"/>
  <c r="I101" i="2" s="1"/>
  <c r="J101" i="2" s="1"/>
  <c r="G100" i="2"/>
  <c r="I100" i="2" s="1"/>
  <c r="G99" i="2"/>
  <c r="I99" i="2" s="1"/>
  <c r="G98" i="2"/>
  <c r="I98" i="2" s="1"/>
  <c r="J98" i="2" s="1"/>
  <c r="G97" i="2"/>
  <c r="I97" i="2" s="1"/>
  <c r="J97" i="2" s="1"/>
  <c r="G96" i="2"/>
  <c r="G95" i="2"/>
  <c r="I95" i="2" s="1"/>
  <c r="G94" i="2"/>
  <c r="I94" i="2" s="1"/>
  <c r="J94" i="2" s="1"/>
  <c r="G93" i="2"/>
  <c r="I93" i="2" s="1"/>
  <c r="G92" i="2"/>
  <c r="I92" i="2" s="1"/>
  <c r="G89" i="2"/>
  <c r="I89" i="2" s="1"/>
  <c r="J89" i="2" s="1"/>
  <c r="G88" i="2"/>
  <c r="I88" i="2" s="1"/>
  <c r="J88" i="2" s="1"/>
  <c r="G87" i="2"/>
  <c r="I87" i="2" s="1"/>
  <c r="G86" i="2"/>
  <c r="I86" i="2" s="1"/>
  <c r="G85" i="2"/>
  <c r="I85" i="2" s="1"/>
  <c r="J85" i="2" s="1"/>
  <c r="G84" i="2"/>
  <c r="I84" i="2" s="1"/>
  <c r="J84" i="2" s="1"/>
  <c r="G83" i="2"/>
  <c r="G82" i="2"/>
  <c r="I82" i="2" s="1"/>
  <c r="G81" i="2"/>
  <c r="I81" i="2" s="1"/>
  <c r="J81" i="2" s="1"/>
  <c r="G80" i="2"/>
  <c r="G79" i="2"/>
  <c r="I79" i="2" s="1"/>
  <c r="G76" i="2"/>
  <c r="I76" i="2" s="1"/>
  <c r="J76" i="2" s="1"/>
  <c r="G75" i="2"/>
  <c r="G74" i="2"/>
  <c r="I74" i="2" s="1"/>
  <c r="G73" i="2"/>
  <c r="I73" i="2" s="1"/>
  <c r="J73" i="2" s="1"/>
  <c r="G72" i="2"/>
  <c r="G71" i="2"/>
  <c r="I71" i="2" s="1"/>
  <c r="G70" i="2"/>
  <c r="I70" i="2" s="1"/>
  <c r="G69" i="2"/>
  <c r="I69" i="2" s="1"/>
  <c r="J69" i="2" s="1"/>
  <c r="G68" i="2"/>
  <c r="I68" i="2" s="1"/>
  <c r="G67" i="2"/>
  <c r="G66" i="2"/>
  <c r="I66" i="2" s="1"/>
  <c r="G65" i="2"/>
  <c r="I65" i="2" s="1"/>
  <c r="J65" i="2" s="1"/>
  <c r="G64" i="2"/>
  <c r="I64" i="2" s="1"/>
  <c r="J64" i="2" s="1"/>
  <c r="G63" i="2"/>
  <c r="I63" i="2" s="1"/>
  <c r="G62" i="2"/>
  <c r="I62" i="2" s="1"/>
  <c r="G61" i="2"/>
  <c r="I61" i="2" s="1"/>
  <c r="J61" i="2" s="1"/>
  <c r="G60" i="2"/>
  <c r="I60" i="2" s="1"/>
  <c r="J60" i="2" s="1"/>
  <c r="G59" i="2"/>
  <c r="G56" i="2"/>
  <c r="I56" i="2" s="1"/>
  <c r="J56" i="2" s="1"/>
  <c r="G55" i="2"/>
  <c r="I55" i="2" s="1"/>
  <c r="G54" i="2"/>
  <c r="G53" i="2"/>
  <c r="I53" i="2" s="1"/>
  <c r="G52" i="2"/>
  <c r="I52" i="2" s="1"/>
  <c r="J52" i="2" s="1"/>
  <c r="G51" i="2"/>
  <c r="I51" i="2" s="1"/>
  <c r="J51" i="2" s="1"/>
  <c r="G50" i="2"/>
  <c r="I50" i="2" s="1"/>
  <c r="G49" i="2"/>
  <c r="I49" i="2" s="1"/>
  <c r="G48" i="2"/>
  <c r="I48" i="2" s="1"/>
  <c r="J48" i="2" s="1"/>
  <c r="G47" i="2"/>
  <c r="I47" i="2" s="1"/>
  <c r="J47" i="2" s="1"/>
  <c r="G44" i="2"/>
  <c r="I44" i="2" s="1"/>
  <c r="J44" i="2" s="1"/>
  <c r="G43" i="2"/>
  <c r="I43" i="2" s="1"/>
  <c r="J43" i="2" s="1"/>
  <c r="G42" i="2"/>
  <c r="G41" i="2"/>
  <c r="I41" i="2" s="1"/>
  <c r="G40" i="2"/>
  <c r="I40" i="2" s="1"/>
  <c r="J40" i="2" s="1"/>
  <c r="G39" i="2"/>
  <c r="I38" i="2"/>
  <c r="G38" i="2"/>
  <c r="G37" i="2"/>
  <c r="I37" i="2" s="1"/>
  <c r="G36" i="2"/>
  <c r="I36" i="2" s="1"/>
  <c r="I33" i="2"/>
  <c r="G33" i="2"/>
  <c r="G32" i="2"/>
  <c r="I32" i="2" s="1"/>
  <c r="G31" i="2"/>
  <c r="I31" i="2" s="1"/>
  <c r="J31" i="2" s="1"/>
  <c r="G30" i="2"/>
  <c r="I30" i="2" s="1"/>
  <c r="G29" i="2"/>
  <c r="G28" i="2"/>
  <c r="I28" i="2" s="1"/>
  <c r="G27" i="2"/>
  <c r="I27" i="2" s="1"/>
  <c r="J27" i="2" s="1"/>
  <c r="I26" i="2"/>
  <c r="J26" i="2" s="1"/>
  <c r="G26" i="2"/>
  <c r="G25" i="2"/>
  <c r="I25" i="2" s="1"/>
  <c r="G24" i="2"/>
  <c r="I24" i="2" s="1"/>
  <c r="G21" i="2"/>
  <c r="G20" i="2"/>
  <c r="I20" i="2" s="1"/>
  <c r="G19" i="2"/>
  <c r="I19" i="2" s="1"/>
  <c r="J19" i="2" s="1"/>
  <c r="G18" i="2"/>
  <c r="I18" i="2" s="1"/>
  <c r="G17" i="2"/>
  <c r="I17" i="2" s="1"/>
  <c r="G16" i="2"/>
  <c r="I16" i="2" s="1"/>
  <c r="G15" i="2"/>
  <c r="I15" i="2" s="1"/>
  <c r="J15" i="2" s="1"/>
  <c r="G14" i="2"/>
  <c r="I14" i="2" s="1"/>
  <c r="G13" i="2"/>
  <c r="G11" i="2"/>
  <c r="I11" i="2" s="1"/>
  <c r="G10" i="2"/>
  <c r="I10" i="2" s="1"/>
  <c r="J10" i="2" s="1"/>
  <c r="G9" i="2"/>
  <c r="I9" i="2" s="1"/>
  <c r="J9" i="2" s="1"/>
  <c r="G8" i="2"/>
  <c r="I8" i="2" s="1"/>
  <c r="G7" i="2"/>
  <c r="I7" i="2" s="1"/>
  <c r="K247" i="6" l="1"/>
  <c r="K248" i="6" s="1"/>
  <c r="J248" i="6"/>
  <c r="G77" i="2"/>
  <c r="G78" i="2" s="1"/>
  <c r="I72" i="2"/>
  <c r="J72" i="2" s="1"/>
  <c r="J18" i="2"/>
  <c r="J93" i="2"/>
  <c r="J109" i="2"/>
  <c r="J117" i="2"/>
  <c r="G163" i="2"/>
  <c r="I80" i="2"/>
  <c r="J80" i="2" s="1"/>
  <c r="I39" i="2"/>
  <c r="J39" i="2" s="1"/>
  <c r="J130" i="2"/>
  <c r="J14" i="2"/>
  <c r="J30" i="2"/>
  <c r="J55" i="2"/>
  <c r="J68" i="2"/>
  <c r="J105" i="2"/>
  <c r="G126" i="2"/>
  <c r="J113" i="2"/>
  <c r="J142" i="2"/>
  <c r="J159" i="2"/>
  <c r="J8" i="2"/>
  <c r="I13" i="2"/>
  <c r="J13" i="2" s="1"/>
  <c r="J25" i="2"/>
  <c r="I29" i="2"/>
  <c r="J29" i="2" s="1"/>
  <c r="J50" i="2"/>
  <c r="I54" i="2"/>
  <c r="J54" i="2" s="1"/>
  <c r="J63" i="2"/>
  <c r="I67" i="2"/>
  <c r="J67" i="2" s="1"/>
  <c r="J87" i="2"/>
  <c r="J100" i="2"/>
  <c r="I104" i="2"/>
  <c r="J104" i="2" s="1"/>
  <c r="I112" i="2"/>
  <c r="J124" i="2"/>
  <c r="J137" i="2"/>
  <c r="I141" i="2"/>
  <c r="J141" i="2" s="1"/>
  <c r="J148" i="2"/>
  <c r="I150" i="2"/>
  <c r="J150" i="2" s="1"/>
  <c r="J154" i="2"/>
  <c r="I158" i="2"/>
  <c r="J158" i="2" s="1"/>
  <c r="J17" i="2"/>
  <c r="I21" i="2"/>
  <c r="J21" i="2" s="1"/>
  <c r="J33" i="2"/>
  <c r="J38" i="2"/>
  <c r="I42" i="2"/>
  <c r="J42" i="2" s="1"/>
  <c r="I59" i="2"/>
  <c r="J71" i="2"/>
  <c r="I75" i="2"/>
  <c r="J75" i="2" s="1"/>
  <c r="J79" i="2"/>
  <c r="I83" i="2"/>
  <c r="J83" i="2" s="1"/>
  <c r="G110" i="2"/>
  <c r="G111" i="2" s="1"/>
  <c r="I96" i="2"/>
  <c r="J96" i="2" s="1"/>
  <c r="J108" i="2"/>
  <c r="J116" i="2"/>
  <c r="I120" i="2"/>
  <c r="J120" i="2" s="1"/>
  <c r="J129" i="2"/>
  <c r="I133" i="2"/>
  <c r="J133" i="2" s="1"/>
  <c r="I146" i="2"/>
  <c r="J162" i="2"/>
  <c r="I22" i="2"/>
  <c r="I23" i="2" s="1"/>
  <c r="I34" i="2"/>
  <c r="I90" i="2"/>
  <c r="I110" i="2"/>
  <c r="I111" i="2" s="1"/>
  <c r="I45" i="2"/>
  <c r="I46" i="2" s="1"/>
  <c r="J36" i="2"/>
  <c r="I126" i="2"/>
  <c r="G45" i="2"/>
  <c r="G46" i="2" s="1"/>
  <c r="G57" i="2"/>
  <c r="G90" i="2"/>
  <c r="G144" i="2"/>
  <c r="G145" i="2" s="1"/>
  <c r="J146" i="2"/>
  <c r="I149" i="2"/>
  <c r="J149" i="2" s="1"/>
  <c r="I153" i="2"/>
  <c r="J153" i="2" s="1"/>
  <c r="I157" i="2"/>
  <c r="J157" i="2" s="1"/>
  <c r="I161" i="2"/>
  <c r="J161" i="2" s="1"/>
  <c r="J139" i="2"/>
  <c r="J143" i="2"/>
  <c r="J147" i="2"/>
  <c r="J7" i="2"/>
  <c r="J11" i="2"/>
  <c r="J16" i="2"/>
  <c r="J20" i="2"/>
  <c r="G22" i="2"/>
  <c r="G23" i="2" s="1"/>
  <c r="J24" i="2"/>
  <c r="J28" i="2"/>
  <c r="J32" i="2"/>
  <c r="G34" i="2"/>
  <c r="J37" i="2"/>
  <c r="J41" i="2"/>
  <c r="J49" i="2"/>
  <c r="J53" i="2"/>
  <c r="J62" i="2"/>
  <c r="J66" i="2"/>
  <c r="J70" i="2"/>
  <c r="J74" i="2"/>
  <c r="J82" i="2"/>
  <c r="J86" i="2"/>
  <c r="J95" i="2"/>
  <c r="J99" i="2"/>
  <c r="J103" i="2"/>
  <c r="J107" i="2"/>
  <c r="J115" i="2"/>
  <c r="J119" i="2"/>
  <c r="J123" i="2"/>
  <c r="J128" i="2"/>
  <c r="J132" i="2"/>
  <c r="J136" i="2"/>
  <c r="J140" i="2"/>
  <c r="J160" i="2"/>
  <c r="J59" i="2"/>
  <c r="J92" i="2"/>
  <c r="J112" i="2"/>
  <c r="I57" i="2" l="1"/>
  <c r="J57" i="2"/>
  <c r="I144" i="2"/>
  <c r="I145" i="2" s="1"/>
  <c r="J90" i="2"/>
  <c r="J110" i="2"/>
  <c r="J111" i="2" s="1"/>
  <c r="G165" i="2"/>
  <c r="G164" i="2"/>
  <c r="I77" i="2"/>
  <c r="I78" i="2" s="1"/>
  <c r="I164" i="2" s="1"/>
  <c r="J126" i="2"/>
  <c r="J34" i="2"/>
  <c r="J45" i="2"/>
  <c r="J46" i="2" s="1"/>
  <c r="J144" i="2"/>
  <c r="J145" i="2" s="1"/>
  <c r="J77" i="2"/>
  <c r="J78" i="2" s="1"/>
  <c r="I163" i="2"/>
  <c r="I165" i="2" s="1"/>
  <c r="G166" i="2"/>
  <c r="J22" i="2"/>
  <c r="J23" i="2" s="1"/>
  <c r="J163" i="2"/>
  <c r="J164" i="2" l="1"/>
  <c r="J165" i="2"/>
  <c r="I166" i="2"/>
  <c r="J166" i="2" l="1"/>
</calcChain>
</file>

<file path=xl/sharedStrings.xml><?xml version="1.0" encoding="utf-8"?>
<sst xmlns="http://schemas.openxmlformats.org/spreadsheetml/2006/main" count="1662" uniqueCount="576">
  <si>
    <t>Lp.</t>
  </si>
  <si>
    <t>9-cio cyfrowy kod numeryczny Wspólnego Słownika Zamówień (CPV)</t>
  </si>
  <si>
    <t>J.m.</t>
  </si>
  <si>
    <t>Wartość netto (kol. 5 x kol. 6) zł</t>
  </si>
  <si>
    <t>Cena jedn.                                                      zł</t>
  </si>
  <si>
    <t>SZCZEGÓŁOWY OPIS PRZEDMIOTU ZAMÓWIENIA</t>
  </si>
  <si>
    <t>Stawka VAT              %</t>
  </si>
  <si>
    <t>Wartość brutto (kol. 7 + kol. 9) zł</t>
  </si>
  <si>
    <t>Wartość VAT (kol. 7 x kol. 8)           zł</t>
  </si>
  <si>
    <t>szt.</t>
  </si>
  <si>
    <t>x</t>
  </si>
  <si>
    <t>przegląd</t>
  </si>
  <si>
    <t>kpl.</t>
  </si>
  <si>
    <t>Wymiana stycznika 3f  - 8kW</t>
  </si>
  <si>
    <t>21.</t>
  </si>
  <si>
    <t>22.</t>
  </si>
  <si>
    <t>25.</t>
  </si>
  <si>
    <t>26.</t>
  </si>
  <si>
    <t>29.</t>
  </si>
  <si>
    <t>30.</t>
  </si>
  <si>
    <t>31.</t>
  </si>
  <si>
    <t>36.</t>
  </si>
  <si>
    <t>37.</t>
  </si>
  <si>
    <t>46.</t>
  </si>
  <si>
    <t>47.</t>
  </si>
  <si>
    <t>48.</t>
  </si>
  <si>
    <t>52.</t>
  </si>
  <si>
    <t>53.</t>
  </si>
  <si>
    <t>54.</t>
  </si>
  <si>
    <t>55.</t>
  </si>
  <si>
    <t>56.</t>
  </si>
  <si>
    <t xml:space="preserve"> </t>
  </si>
  <si>
    <t xml:space="preserve">Wykonał: </t>
  </si>
  <si>
    <t>Sprawdził:</t>
  </si>
  <si>
    <t>………...……...…….</t>
  </si>
  <si>
    <t>……………………………….……………………………………...……..</t>
  </si>
  <si>
    <t>data ……...…….</t>
  </si>
  <si>
    <t>pieczęć i podpis Pełnomocnika Zamawiającego określonego w § 2 pkt. 1 Regulaminu</t>
  </si>
  <si>
    <t>…</t>
  </si>
  <si>
    <t>2.</t>
  </si>
  <si>
    <t>3.</t>
  </si>
  <si>
    <t>4.</t>
  </si>
  <si>
    <t>5.</t>
  </si>
  <si>
    <t>8.</t>
  </si>
  <si>
    <t>9.</t>
  </si>
  <si>
    <t>10.</t>
  </si>
  <si>
    <t>14.</t>
  </si>
  <si>
    <t>15.</t>
  </si>
  <si>
    <t>16.</t>
  </si>
  <si>
    <t>18.</t>
  </si>
  <si>
    <r>
      <rPr>
        <b/>
        <sz val="10"/>
        <rFont val="Arial"/>
        <family val="2"/>
        <charset val="238"/>
      </rPr>
      <t>Przez konserwację</t>
    </r>
    <r>
      <rPr>
        <sz val="10"/>
        <rFont val="Arial"/>
        <family val="2"/>
      </rPr>
      <t xml:space="preserve"> należy rozumieć okresowe sprawdzenie urządzeń  połączone z czyszczeniem i regulacjami odpowiednich podzespołów oraz wymianą części normalnie zużywających się w czasie eksploatacji zgodnie z zaleceniami producenta urządzenia. 
</t>
    </r>
    <r>
      <rPr>
        <b/>
        <sz val="10"/>
        <rFont val="Arial"/>
        <family val="2"/>
        <charset val="238"/>
      </rPr>
      <t xml:space="preserve"> </t>
    </r>
  </si>
  <si>
    <t>KUCHNIA- zaplecze</t>
  </si>
  <si>
    <t>Ilość usług w roku</t>
  </si>
  <si>
    <t>19.</t>
  </si>
  <si>
    <t>20.</t>
  </si>
  <si>
    <t>Wymiana wentylatora wyciagowego dachowego  typ.DVSI 225 E</t>
  </si>
  <si>
    <t>Wymiana czujnika przepływu Flow -swich</t>
  </si>
  <si>
    <t>27.</t>
  </si>
  <si>
    <t>42.</t>
  </si>
  <si>
    <t>43.</t>
  </si>
  <si>
    <t>44.</t>
  </si>
  <si>
    <r>
      <t xml:space="preserve">Wymiana paska klinowego wentylatora nawiewu SPA 1857 </t>
    </r>
    <r>
      <rPr>
        <sz val="11"/>
        <color indexed="8"/>
        <rFont val="Czcionka tekstu podstawowego"/>
        <family val="2"/>
        <charset val="238"/>
      </rPr>
      <t xml:space="preserve"> </t>
    </r>
  </si>
  <si>
    <t>45.</t>
  </si>
  <si>
    <r>
      <t xml:space="preserve">Wymiana paska klinowego wentylatora nawiewu SPA 1257 </t>
    </r>
    <r>
      <rPr>
        <sz val="11"/>
        <color indexed="8"/>
        <rFont val="Czcionka tekstu podstawowego"/>
        <family val="2"/>
        <charset val="238"/>
      </rPr>
      <t xml:space="preserve"> </t>
    </r>
  </si>
  <si>
    <t>57.</t>
  </si>
  <si>
    <t>59.</t>
  </si>
  <si>
    <t>60.</t>
  </si>
  <si>
    <t>61.</t>
  </si>
  <si>
    <t>62.</t>
  </si>
  <si>
    <t>63.</t>
  </si>
  <si>
    <t>64.</t>
  </si>
  <si>
    <t>67.</t>
  </si>
  <si>
    <t>68.</t>
  </si>
  <si>
    <t>71.</t>
  </si>
  <si>
    <t>72.</t>
  </si>
  <si>
    <t>73.</t>
  </si>
  <si>
    <t>74.</t>
  </si>
  <si>
    <t>75.</t>
  </si>
  <si>
    <t>76.</t>
  </si>
  <si>
    <t>79.</t>
  </si>
  <si>
    <t>80.</t>
  </si>
  <si>
    <t>81.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</si>
  <si>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</si>
  <si>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</si>
  <si>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</si>
  <si>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</si>
  <si>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</si>
  <si>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</si>
  <si>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</si>
  <si>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</si>
  <si>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</si>
  <si>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96.</t>
  </si>
  <si>
    <t>97.</t>
  </si>
  <si>
    <t>98.</t>
  </si>
  <si>
    <t>99.</t>
  </si>
  <si>
    <t>Uzupełnienie czynnika R 410A</t>
  </si>
  <si>
    <t>kg</t>
  </si>
  <si>
    <t xml:space="preserve">Wymiana pasków klinowych SPZ 1750  </t>
  </si>
  <si>
    <t xml:space="preserve">Wymiana pasków klinowych SPB 1900  </t>
  </si>
  <si>
    <t>23.</t>
  </si>
  <si>
    <t>32.</t>
  </si>
  <si>
    <t>40.</t>
  </si>
  <si>
    <t>49.</t>
  </si>
  <si>
    <t>93.</t>
  </si>
  <si>
    <t>100.</t>
  </si>
  <si>
    <t>104.</t>
  </si>
  <si>
    <t>105.</t>
  </si>
  <si>
    <t>108.</t>
  </si>
  <si>
    <t>109.</t>
  </si>
  <si>
    <t>110.</t>
  </si>
  <si>
    <t>111.</t>
  </si>
  <si>
    <t>114.</t>
  </si>
  <si>
    <t>115.</t>
  </si>
  <si>
    <t>116.</t>
  </si>
  <si>
    <t>Uzupełnienie czynnika R 407C</t>
  </si>
  <si>
    <t>124.</t>
  </si>
  <si>
    <t>Wymiana czujników temperatury</t>
  </si>
  <si>
    <t>106.</t>
  </si>
  <si>
    <t>125.</t>
  </si>
  <si>
    <t>7.</t>
  </si>
  <si>
    <t>12.</t>
  </si>
  <si>
    <t>13.</t>
  </si>
  <si>
    <t>65.</t>
  </si>
  <si>
    <t>77.</t>
  </si>
  <si>
    <t>94.</t>
  </si>
  <si>
    <t>Wymiana stycznika F1 16A 380V 3f</t>
  </si>
  <si>
    <t>Wymiana czujnika przepływu FLOW-SWITH</t>
  </si>
  <si>
    <t>Wymiana wentylatora dachowego promieniowego niebieskiego typ PRF 125D2</t>
  </si>
  <si>
    <t xml:space="preserve">Wymiana wentylatora dachowego typ WD 20 </t>
  </si>
  <si>
    <r>
      <rPr>
        <sz val="11"/>
        <color theme="1"/>
        <rFont val="Czcionka tekstu podstawowego"/>
        <charset val="238"/>
      </rPr>
      <t>Wymiana ramkowego filtra powietrza klasy  wyw Eu5/ naw Eu7</t>
    </r>
    <r>
      <rPr>
        <b/>
        <sz val="11"/>
        <color theme="1"/>
        <rFont val="Czcionka tekstu podstawowego"/>
        <family val="2"/>
        <charset val="238"/>
      </rPr>
      <t xml:space="preserve">:   </t>
    </r>
    <r>
      <rPr>
        <sz val="11"/>
        <color theme="1"/>
        <rFont val="Czcionka tekstu podstawowego"/>
        <charset val="238"/>
      </rPr>
      <t xml:space="preserve">450 x 415 x 375 </t>
    </r>
    <r>
      <rPr>
        <b/>
        <sz val="11"/>
        <color theme="1"/>
        <rFont val="Czcionka tekstu podstawowego"/>
        <family val="2"/>
        <charset val="238"/>
      </rPr>
      <t>-</t>
    </r>
    <r>
      <rPr>
        <sz val="11"/>
        <color theme="1"/>
        <rFont val="Czcionka tekstu podstawowego"/>
        <charset val="238"/>
      </rPr>
      <t xml:space="preserve"> 8 sztuk /2 kpl do central  na dachu</t>
    </r>
  </si>
  <si>
    <t>1.</t>
  </si>
  <si>
    <t>Wymiana presostatu różnicowego</t>
  </si>
  <si>
    <t>Wymiana termostatu zabezpieczenia przed przegrzaniem</t>
  </si>
  <si>
    <t xml:space="preserve">Wymiana przemiennika częsttliwości/ falownika LG seria ic5 typ.015-1f </t>
  </si>
  <si>
    <t xml:space="preserve">Wymiana przemiennika częsttliwości/ falownika LG seria ic5 typ.022-1f </t>
  </si>
  <si>
    <t>Wymiana wentylatora przeciwwybuchowego typ WDEx -40-T926</t>
  </si>
  <si>
    <t xml:space="preserve">Wymiana filtrów kieszeniowych klasy F5 - 428x287x300  = 6 szt.  </t>
  </si>
  <si>
    <t xml:space="preserve">Wymiana filtrów kieszeniowych klasy F5 - 428x428x300  = 2szt.  </t>
  </si>
  <si>
    <t>Wymiana interfejsu użytkownika typ HMI Advanced</t>
  </si>
  <si>
    <t>Wymiana siłownika elektrycznego przepustnicy powietrza On-off</t>
  </si>
  <si>
    <r>
      <rPr>
        <sz val="11"/>
        <rFont val="Czcionka tekstu podstawowego"/>
        <charset val="238"/>
      </rPr>
      <t>Wymiana ramkowego filtra powietrza klasy:  wyw. M5 i naw. F7</t>
    </r>
    <r>
      <rPr>
        <b/>
        <sz val="11"/>
        <rFont val="Czcionka tekstu podstawowego"/>
        <charset val="238"/>
      </rPr>
      <t xml:space="preserve">:   </t>
    </r>
    <r>
      <rPr>
        <sz val="11"/>
        <rFont val="Czcionka tekstu podstawowego"/>
        <charset val="238"/>
      </rPr>
      <t xml:space="preserve">430 x 439 x 420 / </t>
    </r>
    <r>
      <rPr>
        <sz val="9"/>
        <rFont val="Czcionka tekstu podstawowego"/>
        <charset val="238"/>
      </rPr>
      <t>6 kieszeni</t>
    </r>
    <r>
      <rPr>
        <sz val="11"/>
        <rFont val="Czcionka tekstu podstawowego"/>
        <charset val="238"/>
      </rPr>
      <t xml:space="preserve"> </t>
    </r>
    <r>
      <rPr>
        <b/>
        <sz val="11"/>
        <rFont val="Czcionka tekstu podstawowego"/>
        <charset val="238"/>
      </rPr>
      <t>-</t>
    </r>
    <r>
      <rPr>
        <sz val="11"/>
        <rFont val="Czcionka tekstu podstawowego"/>
        <charset val="238"/>
      </rPr>
      <t xml:space="preserve"> </t>
    </r>
    <r>
      <rPr>
        <b/>
        <sz val="11"/>
        <rFont val="Czcionka tekstu podstawowego"/>
        <charset val="238"/>
      </rPr>
      <t>2</t>
    </r>
    <r>
      <rPr>
        <sz val="11"/>
        <rFont val="Czcionka tekstu podstawowego"/>
        <charset val="238"/>
      </rPr>
      <t>sztuki</t>
    </r>
  </si>
  <si>
    <t xml:space="preserve">Wymiana ramkowego filtra powietrza klasy G 7: 197x 429 x 250- 1 szt.  </t>
  </si>
  <si>
    <t xml:space="preserve">Wymiana ramkowego filtra powietrza klasy G 7: 425 x 211 x 330- 1 szt.  </t>
  </si>
  <si>
    <t>Wymiana czujnika temperatury</t>
  </si>
  <si>
    <t>11.</t>
  </si>
  <si>
    <t>33.</t>
  </si>
  <si>
    <t>51.</t>
  </si>
  <si>
    <t>78.</t>
  </si>
  <si>
    <t>107.</t>
  </si>
  <si>
    <t xml:space="preserve">Wymiana sprężarki klimatyzatora DAIKIN typu FTXN50/RxN50 </t>
  </si>
  <si>
    <t>Konserwacja wentylatora dachowego wyciagowy promieniowy niebieski typ PRF 250- 1 szt</t>
  </si>
  <si>
    <t xml:space="preserve">Wymiana filtra działkowego klasy F5 : 572 x272x50  - 1 szt.  </t>
  </si>
  <si>
    <t>Konserwacja centrali  nawiewnej  (w piwnicy)  - 1 szt</t>
  </si>
  <si>
    <t>Konserwacja centrali nawiewno-wyciagowej (w piwnicy)   - 1 szt</t>
  </si>
  <si>
    <r>
      <t xml:space="preserve">Konserwacja wentylatora wywiewnego- dachowy stalowy "SystemAir"  typ.DVSI 225 EZ - dach </t>
    </r>
    <r>
      <rPr>
        <sz val="10"/>
        <color theme="1"/>
        <rFont val="Czcionka tekstu podstawowego"/>
        <charset val="238"/>
      </rPr>
      <t>korytarz łącznika_ producent Niemcy - 1 szt</t>
    </r>
  </si>
  <si>
    <t>Konserwacja centrali wentylacyjnej N/W ( Restauracja) nawiewno wyciagowa TYP Topvex FR03EL-R-CAV f-my  "System Air"  z nagrzewnicą elektryczną 11,2 kW i chłodnicą wodną   - 1 szt</t>
  </si>
  <si>
    <t xml:space="preserve">Wymiana sprężarki agregatu "McQuay" model M5LC 061C  </t>
  </si>
  <si>
    <t xml:space="preserve">Wymiana sprężarki klimatyzatora  SAMSUNG typu AR 24FSF DGM </t>
  </si>
  <si>
    <t>SUMA - konserwacja w okresie 1-go roku                                                                                                                                          (poz. 1 - 15)</t>
  </si>
  <si>
    <t>SUMA - konserwacja w okresie 3-ch lat                                                                                                                                          (poz. 16* 3 lata)</t>
  </si>
  <si>
    <t>119.</t>
  </si>
  <si>
    <t>120.</t>
  </si>
  <si>
    <t>121.</t>
  </si>
  <si>
    <t>122.</t>
  </si>
  <si>
    <t>123.</t>
  </si>
  <si>
    <t>50730000-1</t>
  </si>
  <si>
    <t>58.</t>
  </si>
  <si>
    <t>66.</t>
  </si>
  <si>
    <t>87.</t>
  </si>
  <si>
    <t>95.</t>
  </si>
  <si>
    <t>112.</t>
  </si>
  <si>
    <t>113.</t>
  </si>
  <si>
    <t>126.</t>
  </si>
  <si>
    <t>127.</t>
  </si>
  <si>
    <t>128.</t>
  </si>
  <si>
    <t>50730000-2</t>
  </si>
  <si>
    <t>50730000-3</t>
  </si>
  <si>
    <t>50730000-4</t>
  </si>
  <si>
    <t>24.</t>
  </si>
  <si>
    <t>34.</t>
  </si>
  <si>
    <t>35.</t>
  </si>
  <si>
    <t>41.</t>
  </si>
  <si>
    <t>129.</t>
  </si>
  <si>
    <t>130.</t>
  </si>
  <si>
    <t>131.</t>
  </si>
  <si>
    <t>132.</t>
  </si>
  <si>
    <t>133.</t>
  </si>
  <si>
    <t>137.</t>
  </si>
  <si>
    <t>138.</t>
  </si>
  <si>
    <t>139.</t>
  </si>
  <si>
    <t>140.</t>
  </si>
  <si>
    <t>SUMA - wymiana części w okresie 3-ch lat                                                                                                                                          (poz. 18-27)</t>
  </si>
  <si>
    <t>SUMA - konserwacja w okresie 1-go roku                                                                                                                                          (poz. 29-37)</t>
  </si>
  <si>
    <t>SUMA - konserwacja w okresie 3-ch lat                                                                                                                                          (poz. 38* 3 lata)</t>
  </si>
  <si>
    <t>SUMA - wymiana części w okresie 3-ch lat                                                                                                                                          (poz. 40-49)</t>
  </si>
  <si>
    <t>SUMA - konserwacja w okresie 1-go roku                                                                                                                                          (poz. 51-68)</t>
  </si>
  <si>
    <t>SUMA - konserwacja w okresie 3-ch lat                                                                                                                                          (poz. 69* 3 lata)</t>
  </si>
  <si>
    <t>SUMA - wymiana części w okresie 3-ch lat                                                                                                                                          (poz. 71-81)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</si>
  <si>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</si>
  <si>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</si>
  <si>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</si>
  <si>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</si>
  <si>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</si>
  <si>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</si>
  <si>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</si>
  <si>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</si>
  <si>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</si>
  <si>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</si>
  <si>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</si>
  <si>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</si>
  <si>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Wymiana czujnika zamrożeniowego FROST</t>
  </si>
  <si>
    <t>Wymiana siłownika elektrycznego przepustnicycentrali VTS</t>
  </si>
  <si>
    <t>Wymiana sprężarki chłodniczej w agregacie FujitsuAJYA72LALH</t>
  </si>
  <si>
    <t>Wymiana nagrzewnicy wodnej w centrali VTS</t>
  </si>
  <si>
    <t>Wymiana sekcji wymiennika krzyżowego w centrali VTS</t>
  </si>
  <si>
    <t>Wymiana automatyki w  wentylacyjnej centrali VTS</t>
  </si>
  <si>
    <t>Wymiana sterownika automatyki centrali wentylacyjnej VTS</t>
  </si>
  <si>
    <t>Wymiana siłownika przepustnicy centrali  VTS</t>
  </si>
  <si>
    <t>Usunięcia awarii ukladu chłodniczego w agregacie Samsung</t>
  </si>
  <si>
    <t>Wymiana silnika wentylatora w agregacie Samsung</t>
  </si>
  <si>
    <t>Konserwacja agregatu freonowego wody lodowej LENOX typ EAC 1804SM 4 HN LN kompletny ( sprężarka Lennox + układ pompowy)   - 1 szt</t>
  </si>
  <si>
    <t>Wymiana pompy obiegowej w agregacie wody LENOX</t>
  </si>
  <si>
    <t>Usunięcia awarii ukladu chłodniczego w agregacie McQuay</t>
  </si>
  <si>
    <t xml:space="preserve">Usunięcia awarii ukladu chłodniczego w agregacie Samsung </t>
  </si>
  <si>
    <t>Wymiana nagrzewnicy w centrali Comfovent</t>
  </si>
  <si>
    <t>Wymiana sekcji wymiennika krzyżowego w centrali wentylacyjnej Comfowent</t>
  </si>
  <si>
    <t>Wymiana siłownika przepustnicy centrali  Comfowent</t>
  </si>
  <si>
    <t>Wymiana silnika wentylatora w agregacie McQuay</t>
  </si>
  <si>
    <t>Wymiana wentylatora skraplacza w agregacie Samsung</t>
  </si>
  <si>
    <t>Wymiana nagrzewnicy w centrali Ventus</t>
  </si>
  <si>
    <t>Wymiana chłodnicy w centrali Ventus</t>
  </si>
  <si>
    <t>Wymiana sterownika automatyki centrali Ventus</t>
  </si>
  <si>
    <t>Wymiana sekcji wymiennika krzyżowego w centrali Ventus</t>
  </si>
  <si>
    <t>Wymiana siłownika na instalacji ciepla technologicznego centrali Ventus</t>
  </si>
  <si>
    <t xml:space="preserve">Imię i Nazwisko:  Wiesław Janowski </t>
  </si>
  <si>
    <t>Wyliczenie ceny za wymianę części  wraz z robocizną :</t>
  </si>
  <si>
    <t>Oznaczenie kolorami pozycji do wyliczenia ceny:</t>
  </si>
  <si>
    <t>kolor żółty: obliczenie ceny za konserwację miesięczną urządzenia X:</t>
  </si>
  <si>
    <t xml:space="preserve">kolor zielony _obliczenie ceny za wymianę tj. cena jednostkowa za wymianę = cena nowego podzespołu, urządzenia lub części plus cena robocizny) </t>
  </si>
  <si>
    <t>Data ustalenia wartości zamówienia  : 12.07.2015 r.</t>
  </si>
  <si>
    <t>Konserwacja klimatyzatora kanałowego FUITSU typ ARYF24LBTU  -             1 szt</t>
  </si>
  <si>
    <r>
      <t xml:space="preserve">Konserwacja wentylatora wywiewnego dachowego stalowy  - dach </t>
    </r>
    <r>
      <rPr>
        <sz val="9"/>
        <color theme="1"/>
        <rFont val="Czcionka tekstu podstawowego"/>
        <family val="2"/>
        <charset val="238"/>
      </rPr>
      <t xml:space="preserve"> =</t>
    </r>
    <r>
      <rPr>
        <b/>
        <sz val="11"/>
        <color theme="1"/>
        <rFont val="Czcionka tekstu podstawowego"/>
        <charset val="238"/>
      </rPr>
      <t xml:space="preserve">           2 </t>
    </r>
    <r>
      <rPr>
        <sz val="11"/>
        <color theme="1"/>
        <rFont val="Czcionka tekstu podstawowego"/>
        <charset val="238"/>
      </rPr>
      <t>sztuki</t>
    </r>
  </si>
  <si>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  <charset val="238"/>
      </rPr>
      <t>Przez naprawę</t>
    </r>
    <r>
      <rPr>
        <sz val="10"/>
        <rFont val="Arial"/>
        <family val="2"/>
      </rPr>
      <t xml:space="preserve"> należy rozumieć przywrócenie sprawności technicznej niesprawnych urządzeń  przez wymianę zużytych lub uszkodzonych części.                                            Regeneracja części jest dopuszczalna tylko po uzgodnieniach z przedstawicielem Zamawiającego.                           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 xml:space="preserve">Uwaga: </t>
    </r>
    <r>
      <rPr>
        <b/>
        <sz val="10"/>
        <rFont val="Arial"/>
        <family val="2"/>
        <charset val="238"/>
      </rPr>
      <t>W cenie wymiany zawarta jest cena części wraz z ceną robocizny</t>
    </r>
  </si>
  <si>
    <t>SUMA - konserwacja w okresie 1-go roku                                                                                                                                          (poz. 83-100)</t>
  </si>
  <si>
    <t>103.</t>
  </si>
  <si>
    <t>SUMA - konserwacja w okresie 3-ch lat                                                                                                                                          (poz. 101* 3 lata)</t>
  </si>
  <si>
    <t>SUMA - wymiana części w okresie 3-ch lat                                                                                                                                          (poz. 103-116)</t>
  </si>
  <si>
    <t>118.</t>
  </si>
  <si>
    <t>Wartośc 1 konserwacji w okresie od III 2017 roku                                                                                                                                          (poz. 118-133)</t>
  </si>
  <si>
    <t>SUMA - konserwacja w okresie od III 2017                                                                                                                                          (poz. 134*3 konserwacje)</t>
  </si>
  <si>
    <t>136.</t>
  </si>
  <si>
    <t>SUMA - wymiana części w okresie 3-ch lat                                                                                                                                          (poz.  136-152)</t>
  </si>
  <si>
    <t>Łącznie cena konserwacji w okresie 3 lat                                                                          [poz. 17+39+70+102+135]</t>
  </si>
  <si>
    <t>Łącznie cena wymiany części w okresie 3 lat                                                    [poz.28+50+82+117+153 ]</t>
  </si>
  <si>
    <t xml:space="preserve">Całkowite koszty konserwacji i naprawy wentylacji w okresie               3-ch lat [poz. 155+poz.154]                                                                                                                                        </t>
  </si>
  <si>
    <t>……………………………………………………………..</t>
  </si>
  <si>
    <t>pieczęć i podpis upełnomocnionego przedstawiciela Wykonawcy</t>
  </si>
  <si>
    <t>KONSERWACJA I NAPRAWA CENTRAL WENTYLACYJNYCH I WENTYLATORÓW  DACHOWYCH W BUD. NR 3 (DOM ASYSTENTA i zaplecze Kuchni) *</t>
  </si>
  <si>
    <t xml:space="preserve">STAŁA KONSERWACJA I NAPRAWA CETRAL WENTYLACYJNYCH I WENTYLATORÓW DACHOWYCH </t>
  </si>
  <si>
    <t xml:space="preserve">Wymiana przemiennika częstotliwości/ falownika LG seria ic5 typ.015-1f </t>
  </si>
  <si>
    <t xml:space="preserve">Wymiana przemiennika częstotliwości/ falownika LG seria ic5 typ.022-1f </t>
  </si>
  <si>
    <t>*  konserwację należy  wykonywać 2 razy w roku ( co 6 miesięcy)</t>
  </si>
  <si>
    <t>** konserwację należy wykonywać 2 razy w roku w bud. nr 55 począwszy od dnia 31.03.2017r ( razem 3 konserwacje co 6 miesiecy )</t>
  </si>
  <si>
    <t>Konserwacja centrali wentylacyjnej  ściennej firmy "Comfowent"  N/W   nawiewno wyciagowa REGO-VE-L-EC-C3 __ozn. centrali: C1 = 1 szt</t>
  </si>
  <si>
    <t xml:space="preserve">Konserwacja centrali wentylacyjnej N/W  CW_1 pod sufitem firmy "VECU " typ 3000 HW umiejscowiona pod sufitem korytarza - 1 szt   </t>
  </si>
  <si>
    <t>Konserwacja centrali wentylacyjnej stojącej CW_2 firmy "Comfowent"  N/W   wysoka RECU 1600 VW - 1 szt</t>
  </si>
  <si>
    <t xml:space="preserve">Konserwacja agregatu chłodzenia "McQuay" model M5LC 061C           ( dla C_1) i model M5LC 035C  (dla C_2)- 2 szt. </t>
  </si>
  <si>
    <t>Konserwacja klimatyzatora DAIKIN typu RXN50KEV1B _Split _6 kW -      1 kpl</t>
  </si>
  <si>
    <t>Konserwacja klimatyzatora SAMSUNG typu AR 24FSF PDGMX "smart inverter" _Split _6,8 kW= 1 kpl</t>
  </si>
  <si>
    <t xml:space="preserve">Wymiana filtra kieszeniowego (6 kieszeni) klasa Eu5- 592x592x300  = 4 szt /1kpl. </t>
  </si>
  <si>
    <t>Wymiana filtra ramkowego fizelinowego klasy G4 - 730 x 425 x 350  do centrali podsufitowej = 4 szt./1kpl</t>
  </si>
  <si>
    <t xml:space="preserve">Wymiana filtra  kieszeniowego(6 kieszeni) klasa Eu5- 592x287x360  do centrali C1 = 6 szt./1kpl  </t>
  </si>
  <si>
    <t xml:space="preserve">Wymiana filtra kasetonowego płaski klasa Eu5- 300x195x46 do centrali C9= 2 szt/1 kpl </t>
  </si>
  <si>
    <t>Wymiana filtra kasetonowego klasa Eu5- 410x200x46 do central C3,4,5,6,7,8  = 12szt /1kpl</t>
  </si>
  <si>
    <t>Wymiana filtra kasetonowego klasa Eu5- 540x260x46 do centrali C7 = 2 szt/1 kpl</t>
  </si>
  <si>
    <r>
      <t>Konserwacja centrali wentylacyjnej</t>
    </r>
    <r>
      <rPr>
        <sz val="11"/>
        <rFont val="Czcionka tekstu podstawowego"/>
        <charset val="238"/>
      </rPr>
      <t xml:space="preserve"> ściennej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REGO-900VE-L-EC-C3 __ozn. central : C:4,5,6,7    producent Litwa 2012r. = 4szt</t>
    </r>
  </si>
  <si>
    <r>
      <t xml:space="preserve">Konserwacja centrali wentylacyjnej ściennej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REGO-700VE-L-EC-C3 __ozn. central: C3,C8 -           2 szt</t>
    </r>
  </si>
  <si>
    <r>
      <t xml:space="preserve">Konserwacja centrali wentylacyjnej  ściennej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REGO-400VE-L-EC-C3 __ozn. central: C:2,9 -               2 szt</t>
    </r>
  </si>
  <si>
    <t>Konserwacja klimatyzatora dachowego SAMSUNG typ"DVM plus IV" N/W   nawiewno wyciagowa  jednostka zewnętrzna 36 kW , 45 kW i 30 kW - 3 szt.</t>
  </si>
  <si>
    <t>Konserwacja centrali wentylacyjnej  "C1" typ VS -30- R-/PH/SS_ N/W nawiewno wyciagowa   - 1 szt</t>
  </si>
  <si>
    <t>Konserwacja centrali wentylacyjnej   "C2" typ VS -55- R-S/HC/S_ N _nawiewna ( +agregat wody JC SPIRO 45ZP wspólny dla C3 i C2)   - 1 kpl</t>
  </si>
  <si>
    <t>Konserwacja centrali wentylacyjnej  "C5" typ VS -75- R-SES/RHC/SS_ N/W nawiewno wyciagowa  - (+agregat wody JC SPIRO 35ZP)   - 1kpl</t>
  </si>
  <si>
    <t>Konserwacja centrali wentylacyjnej  "C6" typ VS -100- R-SES/RHC/SS_ N/W nawiewno wyciagowa   -(+agregat wody JC SPIRO 35ZP)   - 1kpl</t>
  </si>
  <si>
    <t>Konserwacja klimatyzatora wewnętrznego SAMSUNG typu AVXC4H140EE = 8 szt.</t>
  </si>
  <si>
    <t>Konserwacja klimatyzatora wewnętrznego SAMSUNG typu AVXWNH036EE i ..028EE = 9 szt.</t>
  </si>
  <si>
    <t>Konserwacja klimatyzatora wewnętrznego SAMSUNG typu RC071DHXEA =2 szt.</t>
  </si>
  <si>
    <t>Wymiana filtra ramkowego klasy G4 - 592 x 592 x 200 = 8szt. /1 kpl</t>
  </si>
  <si>
    <t>Wymiana filtra ramkowego  klasy G4 - 592 x 287 x 200 = 6 szt. /1 kpl</t>
  </si>
  <si>
    <t>Wymiana filtra ramkowego klasy G4 - 428 x 428 x 200 = 14 szt. /1 kpl</t>
  </si>
  <si>
    <t>Wymiana filtra ramkowego klasy G4 - 428 x 287 x 200 = 12 szt. /1 kpl</t>
  </si>
  <si>
    <t>Wymiana filtra ramkowegoy  klasy G4 - 490 x 490 x 200 = 12 szt. /1 kpl</t>
  </si>
  <si>
    <r>
      <t xml:space="preserve">Konserwacja centrali wentylacyjnej "C4" typ VS -120- R-SES/RHC/SS_ N/W nawiewno wyciagowa  </t>
    </r>
    <r>
      <rPr>
        <sz val="10"/>
        <color theme="1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 xml:space="preserve"> Nr fabr: 8-110-11-21-20-000-52 (+agregat wody JC SPIRO 50ZP)   - 1kpl</t>
    </r>
  </si>
  <si>
    <r>
      <t xml:space="preserve">Wymiana paska klinowego wentylatora nawiewu SPA 1257 </t>
    </r>
    <r>
      <rPr>
        <sz val="11"/>
        <color indexed="8"/>
        <rFont val="Czcionka tekstu podstawowego"/>
        <charset val="238"/>
      </rPr>
      <t xml:space="preserve"> </t>
    </r>
  </si>
  <si>
    <t>Konserwacja centrali wentylacyjnej N1/W1 VTS nawiewno wyciagowa  VS-21-L-PH z nagrzewnicą wodną 34 kW  nr .. 00094 - 1 szt</t>
  </si>
  <si>
    <t>Konserwacja centrali wentylacyjnej N2/W2  VTS nawiewno wyciagowa VS-21-L-PH z nagrzewnicą wodną 18 kW  nr .. 00095 - 1 szt</t>
  </si>
  <si>
    <t>Konserwacja centrali wentylacyjnej N3/W3  VTS nawiewno wyciagowa VS-21-R-PH z nagrzewnicą wodną 22 kW  nr .. 00096 - 1 szt</t>
  </si>
  <si>
    <t>Konserwacja centrali wentylacyjnej N4/W4  VTS nawiewno wyciagowa VS-21-R-PH z nagrzewnicą wodną 29 kW   nr .. 00097 - 1 szt</t>
  </si>
  <si>
    <t>Konserwacja centrali wentylacyjnej N5  VTS nawiewna  mała VS-21-R-H  nr.. 00098 - 1 szt</t>
  </si>
  <si>
    <t>Konserwacja wentylatora przeciwwybuchowego typ WDEx -40-T925= 2 sztuki</t>
  </si>
  <si>
    <t>Konserwacja wentylatora typ WD 20 i 25- j- 1400 = 9 sztuk</t>
  </si>
  <si>
    <r>
      <t xml:space="preserve">Wymiana filtra ramkowego_fizelinowy F5_ 360 x 873 x 360x 50 -_ szer. kieszeni 5cm </t>
    </r>
    <r>
      <rPr>
        <sz val="11"/>
        <rFont val="Czcionka tekstu podstawowego"/>
        <charset val="238"/>
      </rPr>
      <t>= 9 sztuk/ 1 kpl</t>
    </r>
  </si>
  <si>
    <t>Konserwacja centrali wentylacyjna N/W ( Restauracja) nawiewno wyciagowa Topvex SR 07-E-EL f-my  "System Air"  z nagrzewnicą elektryczną 11 kW i chłodnicą wodną pro ATC typ 010/CSR07-1/867752-0001- 2 zestawy</t>
  </si>
  <si>
    <t>Konserwacja agregatu  chłodniczego VRF" FUITSU 20 kW" na czynnik chłodniczy z agregatem inwertorowym typ AJYA72LALH  /  25  kW- 2 zestawy</t>
  </si>
  <si>
    <t>Konserwacja centrali wentylacyjnej "VENTUS" _CNW 1  nawiewno-wyciagowa VS-10-10-R-SS/PH - 1 szt.</t>
  </si>
  <si>
    <t>Konserwacja centrali wentylacyjnej "VENTUS" _ CNW 2  nawiewno wyciagowa VS-21-R-H/S  nr 8-110-12-2021-00260 - 1 szt.</t>
  </si>
  <si>
    <t>Konserwacja centrali wentylacyjnej "VENTUS" _ CN 3  nawiewna VS-21-R-H/S     nr 8-110-12-2021-00261 - 1 szt.</t>
  </si>
  <si>
    <t>Konserwacja centrali wentylacyjnej "VENTUS" _ CN 4  nawiewna VS-21-R-H/S   nr 8-110-12-2030-001</t>
  </si>
  <si>
    <t>Konserwacja centrali wentylacyjnej "VENTUS" _ CN 5  nawiewna VS-30-R-H/S   nr 8-110-12-2021-00262 - 1 szt.</t>
  </si>
  <si>
    <t>Konserwacja centrali DOSPEL CNW 6 _wymiennik ciepła f-my DOSPEL typ LUNA 200 nr fabr. 011204/00299 -1 szt.</t>
  </si>
  <si>
    <t>Konserwacja wentylatora dachowego chemoodpornego biały typ DVP200 prod. Acovent = 5 sztuk</t>
  </si>
  <si>
    <t>Konserwacja wentylatora dachowego_wyciagowy promieniowy niebieski_typ PRF 125D2= 8 sztuk</t>
  </si>
  <si>
    <t>Konserwacja wentylatora dachowego_promieniowy niebieski typ MPB 200 TIE2 prod. VENTURE Industries= 5 sztuk</t>
  </si>
  <si>
    <t>Konserwacja wentylatora WD = 5 sztuk</t>
  </si>
  <si>
    <t>Konserwacja centrali wentylacyjnej N/W  CW_3 pod sufitem firmy "Comfowent"     umiejscowiona pod sufitem korytarza  sanitariaty - 1 szt</t>
  </si>
  <si>
    <t>Konserwacja klimatyzatora DAIKIN typu RXN50KEV1B _Split _6 kW - 1 kpl</t>
  </si>
  <si>
    <t>Opis przedmiotu zamówienia określony zgodnie                                                                   z art. 29 i 30 ustawy Prawo zamówień publicznych                                              Nazwa wykonywanej czynności, naprawy, wymiany</t>
  </si>
  <si>
    <r>
      <t xml:space="preserve">Konserwacja centrali wentylacyjnej ściennej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REGO-700VE-L-EC-C3 __ozn. central: C3,C8 -   2 szt</t>
    </r>
  </si>
  <si>
    <r>
      <t xml:space="preserve">Konserwacja centrali wentylacyjnej  ściennej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REGO-400VE-L-EC-C3 __ozn. central: C:2,9 -     2 szt</t>
    </r>
  </si>
  <si>
    <t>Konserwacja centrali wentylacyjnej   "C2" typ VS -55- R-S/HC/S_ N _nawiewna ( +agregat wody JC SPIRO 45ZP wspólny dla C3 i C2)   -              1 kpl</t>
  </si>
  <si>
    <t>Konserwacja centrali wentylacyjnej "C3" typ VS -30- R-E/RHC/SS                _W  wyciągowa   Nr fabr: 8-110-11-2030-00892 - 1 szt</t>
  </si>
  <si>
    <r>
      <t xml:space="preserve">Konserwacja centrali wentylacyjnej "C4" typ VS -120- R-SES/RHC/SS  N/W nawiewno wyciagowa  </t>
    </r>
    <r>
      <rPr>
        <sz val="10"/>
        <color theme="1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 xml:space="preserve"> Nr fabr: 8-110-11-21-20-000-52 (+agregat wody JC SPIRO 50ZP)   - 1kpl</t>
    </r>
  </si>
  <si>
    <t>Wymiana filtra kasetonowego klasa Eu5- 540x260x46 do centrali C7                 = 2 szt/1 kpl</t>
  </si>
  <si>
    <t>Konserwacja agregatu freonowego wody lodowej LENOX typ EAC 1804SM 4 HN LN kompletny (sprężarka Lennox = układ pompowy) 1 szt</t>
  </si>
  <si>
    <t>Konserwacja centrali wentylacyjnej N/W  CW_3 pod sufitem firmy "Comfowent"     umiejscowiona pod sufitem korytarza  sanitariaty -1 szt</t>
  </si>
  <si>
    <r>
      <t>Konserwacja centrali wentylacyjnej</t>
    </r>
    <r>
      <rPr>
        <sz val="11"/>
        <rFont val="Czcionka tekstu podstawowego"/>
        <charset val="238"/>
      </rPr>
      <t xml:space="preserve"> ściennej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firmy "Comfowent"  N/W   nawiewno wyciagowa REGO-900VE-L-EC-C3 __ozn. central : C:4,5,6,7    producent Litwa 2012r.- 4szt</t>
    </r>
  </si>
  <si>
    <t xml:space="preserve">Konserwacja agregatu chłodzenia "McQuay" model M5LC 061C                        ( dla C_1) i model M5LC 035C  (dla C_2)- 2 szt. </t>
  </si>
  <si>
    <t>Konserwacja centrali wentylacyjnej "C3" typ VS -30- R-E/RHC/SS_ W  wyciągowa   Nr fabr: 8-110-11-2030-00892 - 1 szt</t>
  </si>
  <si>
    <t>KONSERWACJA I NAPRAWA CENTRAL WENTYLACYJNYCH I WENTYLATORÓW  DACHOWYCH W BUD. NR 24 (WTC) *</t>
  </si>
  <si>
    <t>KONSERWACJA I NAPRAWA CENTRAL WENTYLACYJNYCH I WENTYLATORÓW  DACHOWYCH W BUD. NR 65 (WCY) *</t>
  </si>
  <si>
    <t>KONSERWACJA I NAPRAWA CENTRAL WENTYLACYJNYCH I WENTYLATORÓW  DACHOWYCH W BUD. NR 66 (WML)*</t>
  </si>
  <si>
    <r>
      <t>KONSERWACJA I NAPRAWA CENTRAL WENTYLACYJNYCH I WENTYLATORÓW  DACHOWYCH W BUD. NR 55 (WTC)</t>
    </r>
    <r>
      <rPr>
        <b/>
        <sz val="11"/>
        <rFont val="Czcionka tekstu podstawowego"/>
        <charset val="238"/>
      </rPr>
      <t xml:space="preserve"> **</t>
    </r>
    <r>
      <rPr>
        <b/>
        <sz val="12"/>
        <rFont val="Czcionka tekstu podstawowego"/>
        <charset val="238"/>
      </rPr>
      <t xml:space="preserve"> </t>
    </r>
    <r>
      <rPr>
        <b/>
        <u/>
        <sz val="12"/>
        <rFont val="Czcionka tekstu podstawowego"/>
        <charset val="238"/>
      </rPr>
      <t>od dnia 31 marca 2017r.</t>
    </r>
  </si>
  <si>
    <t>pieczęć i podpis  Wykonawcy</t>
  </si>
  <si>
    <t>pieczęć i podpis Zamawiającego</t>
  </si>
  <si>
    <t>……………………………………………….</t>
  </si>
  <si>
    <t>Wymiana siłownika elektrycznego przepustnicy centrali VTS</t>
  </si>
  <si>
    <t>Wymiana sprężarki chłodniczej w agregacie Fujitsu AJYA72LALH</t>
  </si>
  <si>
    <r>
      <rPr>
        <sz val="11"/>
        <rFont val="Czcionka tekstu podstawowego"/>
        <charset val="238"/>
      </rPr>
      <t>Wymiana ramkowego filtra powietrza klasy:  wyw. M5 i naw. F7</t>
    </r>
    <r>
      <rPr>
        <b/>
        <sz val="11"/>
        <rFont val="Czcionka tekstu podstawowego"/>
        <charset val="238"/>
      </rPr>
      <t xml:space="preserve">:   </t>
    </r>
    <r>
      <rPr>
        <sz val="11"/>
        <rFont val="Czcionka tekstu podstawowego"/>
        <charset val="238"/>
      </rPr>
      <t xml:space="preserve">430 x 439 x 420 / </t>
    </r>
    <r>
      <rPr>
        <sz val="9"/>
        <rFont val="Czcionka tekstu podstawowego"/>
        <charset val="238"/>
      </rPr>
      <t>6 kieszeni</t>
    </r>
    <r>
      <rPr>
        <sz val="11"/>
        <rFont val="Czcionka tekstu podstawowego"/>
        <charset val="238"/>
      </rPr>
      <t xml:space="preserve"> </t>
    </r>
    <r>
      <rPr>
        <b/>
        <sz val="11"/>
        <rFont val="Czcionka tekstu podstawowego"/>
        <charset val="238"/>
      </rPr>
      <t>-</t>
    </r>
    <r>
      <rPr>
        <sz val="11"/>
        <rFont val="Czcionka tekstu podstawowego"/>
        <charset val="238"/>
      </rPr>
      <t xml:space="preserve"> 2 szt.</t>
    </r>
  </si>
  <si>
    <r>
      <t>Konserwacja wentylatora wywiewnego dachowego stalowy  -     dach 2</t>
    </r>
    <r>
      <rPr>
        <b/>
        <sz val="11"/>
        <color theme="1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szt.</t>
    </r>
  </si>
  <si>
    <r>
      <rPr>
        <b/>
        <sz val="10"/>
        <rFont val="Arial"/>
        <family val="2"/>
        <charset val="238"/>
      </rPr>
      <t>Przez konserwację</t>
    </r>
    <r>
      <rPr>
        <sz val="10"/>
        <rFont val="Arial"/>
        <family val="2"/>
      </rPr>
      <t xml:space="preserve"> należy rozumieć okresowe sprawdzenie urządzeń  połączone z czyszczeniem i regulacjami odpowiednich podzespołów oraz wymianą części normalnie zużywających się w czasie eksploatacji zgodnie z zaleceniami producenta urządzenia oraz koszty dojazdu i użytych drobnych materiałów. 
</t>
    </r>
    <r>
      <rPr>
        <b/>
        <sz val="10"/>
        <rFont val="Arial"/>
        <family val="2"/>
        <charset val="238"/>
      </rPr>
      <t xml:space="preserve"> </t>
    </r>
  </si>
  <si>
    <t>153.</t>
  </si>
  <si>
    <t xml:space="preserve">Konserwacja centrali wentylacyjnej RFM 14T nagrzewnica elektr. 3 kW, wymiennik ciepła krzyżowy, freonowy układ chłod, chłodnica i skraplacz </t>
  </si>
  <si>
    <t xml:space="preserve">Konserwacja centrali wentylacyjnej RFM 30T nagrzewnica elektr. 3 kW, wymiennik ciepła krzyżowy, freonowy układ chłod, chłodnica i skraplacz </t>
  </si>
  <si>
    <t>Konserwacja klimakonwektora 4-rurowego CWC ST 660  Lennox</t>
  </si>
  <si>
    <t>Konserwacja pompy chłodniczej IPL 30/70-0.12/2</t>
  </si>
  <si>
    <t>154.</t>
  </si>
  <si>
    <t>155.</t>
  </si>
  <si>
    <t>156.</t>
  </si>
  <si>
    <t>157.</t>
  </si>
  <si>
    <t>158.</t>
  </si>
  <si>
    <t>Ilość sztuk</t>
  </si>
  <si>
    <t>Wymiana filtra ramkowego klasy G4 - 592 x 592 x 200 = 8szt. /1kpl.</t>
  </si>
  <si>
    <t xml:space="preserve">Wymiana filtrów kieszeniowych klasy F5 - 428x428x300  = 2 szt.  </t>
  </si>
  <si>
    <t>Konserwacja klimatyzatora Samsung Digital Inverter Technology 1 szt. pom. nr 121</t>
  </si>
  <si>
    <t>Konserwacja wentylatora typ WD 20 i 25- j- 1400 = 13 sztuk</t>
  </si>
  <si>
    <t>Konserwacja wentylatora przeciwwybuchowego typ WDEx -40-T925= 3 sztuki</t>
  </si>
  <si>
    <r>
      <t xml:space="preserve">Wymiana filtra ramkowego_fizelinowy F5_ 360 x 873 x 360x 50 - szer. kieszeni 5 cm </t>
    </r>
    <r>
      <rPr>
        <sz val="11"/>
        <rFont val="Czcionka tekstu podstawowego"/>
        <charset val="238"/>
      </rPr>
      <t>= 13 sztuk/ 1 kpl</t>
    </r>
  </si>
  <si>
    <t>Filtry do centrali wentylacyjnej C 35001/14  1 kpl.</t>
  </si>
  <si>
    <t xml:space="preserve">szt. </t>
  </si>
  <si>
    <t>Filtry do centrali wentylacyjnej KCX 800       1 kpl.</t>
  </si>
  <si>
    <t>Filtry do centrali wentylacyjnej komfovent kompakt     1 kpl.</t>
  </si>
  <si>
    <t>Filtry do centrali wentylacyjnej komfovent verso    1 kpl.</t>
  </si>
  <si>
    <t>Konserwacja klimatyzatora split IHM 12N  Lennox  1 szt.</t>
  </si>
  <si>
    <t xml:space="preserve">Konserwacja klimatyzatora Samsung (stanowisko dowodzenia-wieża) szt. 1 </t>
  </si>
  <si>
    <t>szt</t>
  </si>
  <si>
    <t>SUMA - naprawa w okresie 3-ch lat                                                                                                                                          (poz. 103-116)</t>
  </si>
  <si>
    <t xml:space="preserve">Wymiana sprężarki klimatyzatora IHM Lennox </t>
  </si>
  <si>
    <t xml:space="preserve">Wymiana przemiennika częstotliwości/ falownika  </t>
  </si>
  <si>
    <t xml:space="preserve">Wymiana termostatu </t>
  </si>
  <si>
    <t>Wymiana nagrzewnicy w centrali RFM</t>
  </si>
  <si>
    <t>Wymiana sekcji wymiennika krzyżowego w centrali wentylacyjnej RFM</t>
  </si>
  <si>
    <t>Wymiana siłownika przepustnicy centrali  RFM</t>
  </si>
  <si>
    <t xml:space="preserve">Wymiana silnika wentylatora </t>
  </si>
  <si>
    <t xml:space="preserve">Wymiana wentylatora skraplacza </t>
  </si>
  <si>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  <charset val="238"/>
      </rPr>
      <t>Przez naprawę</t>
    </r>
    <r>
      <rPr>
        <sz val="10"/>
        <rFont val="Arial"/>
        <family val="2"/>
      </rPr>
      <t xml:space="preserve"> należy rozumieć przywrócenie sprawności technicznej niesprawnych urządzeń  przez wymianę zużytych lub uszkodzonych części na nowe.                                            Regeneracja części jest dopuszczalna tylko po uzgodnieniach z przedstawicielem Zamawiającego.                                        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 xml:space="preserve">Uwaga: </t>
    </r>
    <r>
      <rPr>
        <b/>
        <sz val="10"/>
        <rFont val="Arial"/>
        <family val="2"/>
        <charset val="238"/>
      </rPr>
      <t xml:space="preserve">W cenie wymiany zawarta jest cena części wraz z ceną robocizny przy jego wymianie i koszty dojazdu. Pozycję kosztów naprawy należy dobrać z występujących w SZOPZ lub jeśli nie występuje zastosować kalkulację własną. </t>
    </r>
  </si>
  <si>
    <t>Konserwacja centrali wentylacyjnej N1/W1 VTS nawiewno wyciagowa  VS-21-L-PH z nagrzewnicą wodną 34 kW  1 szt</t>
  </si>
  <si>
    <t>Konserwacja centrali wentylacyjnej N2/W2  VTS nawiewno wyciagowa VS-21-L-PH z nagrzewnicą wodną 18 kW  1 szt</t>
  </si>
  <si>
    <t>Konserwacja centrali wentylacyjnej N3/W3  VTS nawiewno wyciagowa VS-21-R-PH z nagrzewnicą wodną 22 kW  1 szt</t>
  </si>
  <si>
    <t>Konserwacja centrali wentylacyjnej N4/W4  VTS nawiewno wyciagowa VS-21-R-PH z nagrzewnicą wodną 29 kW  1 szt</t>
  </si>
  <si>
    <t>Konserwacja centrali wentylacyjnej N5  VTS nawiewna  mała VS-21-R-H 1 szt</t>
  </si>
  <si>
    <t>50730000-5</t>
  </si>
  <si>
    <t>50730000-6</t>
  </si>
  <si>
    <t>Wymiana filtrów do centrali wentylacyjnej RFM 14T       1 kpl.</t>
  </si>
  <si>
    <t>Wymiana filtrów do centrali wentylacyjnej RFM 30T       1 kpl.</t>
  </si>
  <si>
    <t xml:space="preserve">Wymiana pasków klinowych central RFM   </t>
  </si>
  <si>
    <t xml:space="preserve">KONSERWACJA I NAPRAWA CENTRAL WENTYLACYJNYCH I WENTYLATORÓW  DACHOWYCH W BUD. NR 65 (WCY) </t>
  </si>
  <si>
    <t xml:space="preserve">NAPRAWA CENTRAL WENTYLACYJNYCH I WENTYLATORÓW  DACHOWYCH W BUD. NR 24 (WTC) </t>
  </si>
  <si>
    <t xml:space="preserve">KONSERWACJA CENTRAL WENTYLACYJNYCH I WENTYLATORÓW  DACHOWYCH W BUD. NR 24 (WTC) </t>
  </si>
  <si>
    <t xml:space="preserve"> NAPRAWA CENTRAL WENTYLACYJNYCH I WENTYLATORÓW  DACHOWYCH W BUD. NR 3 (DOM ASYSTENTA i zaplecze Kuchni) </t>
  </si>
  <si>
    <t xml:space="preserve">KONSERWACJA CENTRAL WENTYLACYJNYCH I WENTYLATORÓW  DACHOWYCH W BUD. NR 3 (DOM ASYSTENTA i zaplecze Kuchni) </t>
  </si>
  <si>
    <t xml:space="preserve">NAPRAWA CENTRAL WENTYLACYJNYCH I WENTYLATORÓW  DACHOWYCH W BUD. NR 65 (WCY) </t>
  </si>
  <si>
    <t>KONSERWACJA CENTRAL WENTYLACYJNYCH I WENTYLATORÓW  DACHOWYCH W BUD. NR 66 (WML)</t>
  </si>
  <si>
    <t>NAPRAWA CENTRAL WENTYLACYJNYCH I WENTYLATORÓW  DACHOWYCH W BUD. NR 66 (WML)</t>
  </si>
  <si>
    <r>
      <t>KONSERWACJA CENTRAL WENTYLACYJNYCH, KLIMATYZATORÓW I WENTYLATORÓW  DACHOWYCH W BUD. NR 55 (WTC)</t>
    </r>
    <r>
      <rPr>
        <b/>
        <sz val="11"/>
        <rFont val="Czcionka tekstu podstawowego"/>
        <charset val="238"/>
      </rPr>
      <t xml:space="preserve"> </t>
    </r>
  </si>
  <si>
    <r>
      <t>NAPRAWA CENTRAL WENTYLACYJNYCH, KLIMATYZATORÓW I WENTYLATORÓW  DACHOWYCH W BUD. NR 55 (WTC)</t>
    </r>
    <r>
      <rPr>
        <b/>
        <sz val="11"/>
        <rFont val="Czcionka tekstu podstawowego"/>
        <charset val="238"/>
      </rPr>
      <t xml:space="preserve"> </t>
    </r>
  </si>
  <si>
    <t>KONSERWACJA CENTRAL WENTYLACYJNYCH, KLIMATYZATORÓW I WENTYLATORÓW  DACHOWYCH "ŚNIEŻNIK" KOCJANA 70A</t>
  </si>
  <si>
    <r>
      <t xml:space="preserve"> NAPRAWA CENTRAL WENTYLACYJNYCH, KLIMATYZATORÓW I WENTYLATORÓW  DACHOWYCH "ŚNIEŻNIK" KOCJANA 70A</t>
    </r>
    <r>
      <rPr>
        <b/>
        <sz val="11"/>
        <rFont val="Czcionka tekstu podstawowego"/>
        <charset val="238"/>
      </rPr>
      <t xml:space="preserve"> </t>
    </r>
  </si>
  <si>
    <t>NAPRAWA CENTRAL WENTYLACYJNYCH, KLIMATYZATORÓW I WENTYLATORÓW  DACHOWYCH W INNYCH BUDYNKACH WAT                                                   (stosujemy pozycje i ceny występujące przy innych budynkach)</t>
  </si>
  <si>
    <t xml:space="preserve">Wymiana pasków klinowych do centrali C 35001/14  </t>
  </si>
  <si>
    <t xml:space="preserve">Wymiana pasków klinowych do centrali KCX 800  </t>
  </si>
  <si>
    <t xml:space="preserve">Wymiana pasków klinowych do centrali Komfovent Verso  </t>
  </si>
  <si>
    <t xml:space="preserve">Wymiana pasków klinowych do centrali Komfovent Kompakt  </t>
  </si>
  <si>
    <t xml:space="preserve">Wymiana pasków klinowych do centrali wentylacyjnej Topwex TX04  </t>
  </si>
  <si>
    <t>50730000-7</t>
  </si>
  <si>
    <t>50730000-8</t>
  </si>
  <si>
    <t>50730000-9</t>
  </si>
  <si>
    <t>50730000-10</t>
  </si>
  <si>
    <t>50730000-11</t>
  </si>
  <si>
    <t>50730000-12</t>
  </si>
  <si>
    <t>50730000-13</t>
  </si>
  <si>
    <t>50730000-14</t>
  </si>
  <si>
    <t>50730000-15</t>
  </si>
  <si>
    <t>50730000-16</t>
  </si>
  <si>
    <t>50730000-17</t>
  </si>
  <si>
    <t>50730000-18</t>
  </si>
  <si>
    <t>50730000-19</t>
  </si>
  <si>
    <t>50730000-20</t>
  </si>
  <si>
    <t>50730000-21</t>
  </si>
  <si>
    <t>50730000-22</t>
  </si>
  <si>
    <t>50730000-23</t>
  </si>
  <si>
    <t>50730000-24</t>
  </si>
  <si>
    <t>50730000-25</t>
  </si>
  <si>
    <t>50730000-26</t>
  </si>
  <si>
    <t>50730000-27</t>
  </si>
  <si>
    <t>50730000-28</t>
  </si>
  <si>
    <t>50730000-29</t>
  </si>
  <si>
    <t>50730000-30</t>
  </si>
  <si>
    <t>50730000-31</t>
  </si>
  <si>
    <t>50730000-32</t>
  </si>
  <si>
    <t>50730000-33</t>
  </si>
  <si>
    <t>50730000-34</t>
  </si>
  <si>
    <t>50730000-35</t>
  </si>
  <si>
    <t>50730000-36</t>
  </si>
  <si>
    <t>50730000-37</t>
  </si>
  <si>
    <t>50730000-38</t>
  </si>
  <si>
    <t>50730000-39</t>
  </si>
  <si>
    <t>50730000-40</t>
  </si>
  <si>
    <t>50730000-41</t>
  </si>
  <si>
    <t>50730000-42</t>
  </si>
  <si>
    <t>50730000-43</t>
  </si>
  <si>
    <t>50730000-44</t>
  </si>
  <si>
    <t>50730000-45</t>
  </si>
  <si>
    <t xml:space="preserve">SUMA - konserwacja w okresie 3-ch lat                                                                                                                                          </t>
  </si>
  <si>
    <t xml:space="preserve">SUMA - naprawa w okresie 3-ch lat                                                                                                                                          </t>
  </si>
  <si>
    <t xml:space="preserve">SUMA - konserwacja w okresie 3-ech lat                                                                                                                                        </t>
  </si>
  <si>
    <t>50730000-46</t>
  </si>
  <si>
    <t>50730000-47</t>
  </si>
  <si>
    <t>50730000-48</t>
  </si>
  <si>
    <t>50730000-49</t>
  </si>
  <si>
    <t xml:space="preserve">Łącznie cena konserwacji w okresie 3 lat                                                                          </t>
  </si>
  <si>
    <t>Wartość netto (kol. 5 x kol. 6 x kol..7) zł</t>
  </si>
  <si>
    <t>Wartość VAT (kol. 8 x kol. 9)           zł</t>
  </si>
  <si>
    <t>Wartość brutto (kol. 8 + kol. 10) zł</t>
  </si>
  <si>
    <t>6.</t>
  </si>
  <si>
    <t>17.</t>
  </si>
  <si>
    <t>28.</t>
  </si>
  <si>
    <t>38.</t>
  </si>
  <si>
    <t>39.</t>
  </si>
  <si>
    <t>50.</t>
  </si>
  <si>
    <t>69.</t>
  </si>
  <si>
    <t>70.</t>
  </si>
  <si>
    <t>82.</t>
  </si>
  <si>
    <t>101.</t>
  </si>
  <si>
    <t>102.</t>
  </si>
  <si>
    <t>117.</t>
  </si>
  <si>
    <t>134.</t>
  </si>
  <si>
    <t>135.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</si>
  <si>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</si>
  <si>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</si>
  <si>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</si>
  <si>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</si>
  <si>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</si>
  <si>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</si>
  <si>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</si>
  <si>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</si>
  <si>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</si>
  <si>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</si>
  <si>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</si>
  <si>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</si>
  <si>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</si>
  <si>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</si>
  <si>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</si>
  <si>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</si>
  <si>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</si>
  <si>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</si>
  <si>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</si>
  <si>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</si>
  <si>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</si>
  <si>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</si>
  <si>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</si>
  <si>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</si>
  <si>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</si>
  <si>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</si>
  <si>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</si>
  <si>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</si>
  <si>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</si>
  <si>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</si>
  <si>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</si>
  <si>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</si>
  <si>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</si>
  <si>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</si>
  <si>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</si>
  <si>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</si>
  <si>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</si>
  <si>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</si>
  <si>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</si>
  <si>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</si>
  <si>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</si>
  <si>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</si>
  <si>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</si>
  <si>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</si>
  <si>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</si>
  <si>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</si>
  <si>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</si>
  <si>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</si>
  <si>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</si>
  <si>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</si>
  <si>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</si>
  <si>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</si>
  <si>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</si>
  <si>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</si>
  <si>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</si>
  <si>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</si>
  <si>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</si>
  <si>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</si>
  <si>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</si>
  <si>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</si>
  <si>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</si>
  <si>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</si>
  <si>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 xml:space="preserve">Łącznie cena napraw w okresie 3 lat                                                                          </t>
  </si>
  <si>
    <t xml:space="preserve">Całkowite koszty konserwacji i napraw w okresie 3-ch lat                                                                                                                                         </t>
  </si>
  <si>
    <t>Konsultacje techniczne</t>
  </si>
  <si>
    <t>50730000-50</t>
  </si>
  <si>
    <t>221.</t>
  </si>
  <si>
    <t xml:space="preserve">kolor zielony: dotyczy cen za naprawę - wymianę tj. cena jednostkowa za wymianę = cena nowego podzespołu, urządzenia lub części plus cena robocizny i dojazdu) </t>
  </si>
  <si>
    <t>kolor żółty: dotyczy cen za konserwację trzyletnią urządzeń</t>
  </si>
  <si>
    <r>
      <t>KONSERWACJA CENTRAL WENTYLACYJNYCH, KLIMATYZATORÓW I WENTYLATORÓW  DACHOWYCH W  WAT  nr 32-dach, nr 6- pom112,122,123, nr 54 - pom 8, 18, parter,nr 54- 7, 6, nr 100-sala Senatu, 306,  88A, 86, nr 10-</t>
    </r>
    <r>
      <rPr>
        <b/>
        <sz val="11"/>
        <rFont val="Czcionka tekstu podstawowego"/>
        <charset val="238"/>
      </rPr>
      <t xml:space="preserve"> 315, nr 136-101,120, nr 3-recepcja, nr 19-dach, nr 20-dach, nr 21-18,dach, nr 22- 102,106, nr 66- 8, korytarz,9 nr 24-024, nr 53- dach,2,102,103 i nr 71 parter, dach    </t>
    </r>
  </si>
  <si>
    <r>
      <rPr>
        <b/>
        <sz val="11"/>
        <color theme="1"/>
        <rFont val="Czcionka tekstu podstawowego"/>
        <charset val="238"/>
      </rPr>
      <t>32/dach</t>
    </r>
    <r>
      <rPr>
        <sz val="11"/>
        <color theme="1"/>
        <rFont val="Czcionka tekstu podstawowego"/>
        <family val="2"/>
        <charset val="238"/>
      </rPr>
      <t xml:space="preserve">       wentylator dachowy                            3 szt.</t>
    </r>
  </si>
  <si>
    <r>
      <rPr>
        <b/>
        <sz val="11"/>
        <color theme="1"/>
        <rFont val="Czcionka tekstu podstawowego"/>
        <charset val="238"/>
      </rPr>
      <t>6/112,122,123</t>
    </r>
    <r>
      <rPr>
        <sz val="11"/>
        <color theme="1"/>
        <rFont val="Czcionka tekstu podstawowego"/>
        <family val="2"/>
        <charset val="238"/>
      </rPr>
      <t xml:space="preserve">  Konserwacja klimatyzatorów Daikin 3 szt.</t>
    </r>
  </si>
  <si>
    <r>
      <rPr>
        <b/>
        <sz val="11"/>
        <color theme="1"/>
        <rFont val="Czcionka tekstu podstawowego"/>
        <charset val="238"/>
      </rPr>
      <t>61/103</t>
    </r>
    <r>
      <rPr>
        <sz val="11"/>
        <color theme="1"/>
        <rFont val="Czcionka tekstu podstawowego"/>
        <family val="2"/>
        <charset val="238"/>
      </rPr>
      <t xml:space="preserve"> Konserwacja centrali wentylacyjnej C 35001/14  1 szt.</t>
    </r>
  </si>
  <si>
    <r>
      <rPr>
        <b/>
        <sz val="11"/>
        <color theme="1"/>
        <rFont val="Czcionka tekstu podstawowego"/>
        <charset val="238"/>
      </rPr>
      <t xml:space="preserve">54/parter korytarz wejście "B" </t>
    </r>
    <r>
      <rPr>
        <sz val="11"/>
        <color theme="1"/>
        <rFont val="Czcionka tekstu podstawowego"/>
        <family val="2"/>
        <charset val="238"/>
      </rPr>
      <t xml:space="preserve"> Konserwacja centrala wentylacyjna Komfovent Kompakt szt. 1</t>
    </r>
  </si>
  <si>
    <r>
      <rPr>
        <b/>
        <sz val="11"/>
        <color theme="1"/>
        <rFont val="Czcionka tekstu podstawowego"/>
        <charset val="238"/>
      </rPr>
      <t>54/8</t>
    </r>
    <r>
      <rPr>
        <sz val="11"/>
        <color theme="1"/>
        <rFont val="Czcionka tekstu podstawowego"/>
        <family val="2"/>
        <charset val="238"/>
      </rPr>
      <t xml:space="preserve"> Konserwacja centrali wentylacyjnej KCX 800 1 szt.</t>
    </r>
  </si>
  <si>
    <r>
      <rPr>
        <b/>
        <sz val="11"/>
        <color theme="1"/>
        <rFont val="Czcionka tekstu podstawowego"/>
        <charset val="238"/>
      </rPr>
      <t>54/18</t>
    </r>
    <r>
      <rPr>
        <sz val="11"/>
        <color theme="1"/>
        <rFont val="Czcionka tekstu podstawowego"/>
        <family val="2"/>
        <charset val="238"/>
      </rPr>
      <t xml:space="preserve"> Konserwacja centrali wentylacyjnej Komfovent Verso 1 szt.</t>
    </r>
  </si>
  <si>
    <r>
      <rPr>
        <b/>
        <sz val="11"/>
        <color theme="1"/>
        <rFont val="Czcionka tekstu podstawowego"/>
        <charset val="238"/>
      </rPr>
      <t>54/6 i 7</t>
    </r>
    <r>
      <rPr>
        <sz val="11"/>
        <color theme="1"/>
        <rFont val="Czcionka tekstu podstawowego"/>
        <family val="2"/>
        <charset val="238"/>
      </rPr>
      <t xml:space="preserve"> Konserwacja klimatyzatorów   2 szt</t>
    </r>
  </si>
  <si>
    <r>
      <rPr>
        <b/>
        <sz val="11"/>
        <color theme="1"/>
        <rFont val="Czcionka tekstu podstawowego"/>
        <charset val="238"/>
      </rPr>
      <t>100/ sala senatu</t>
    </r>
    <r>
      <rPr>
        <sz val="11"/>
        <color theme="1"/>
        <rFont val="Czcionka tekstu podstawowego"/>
        <family val="2"/>
        <charset val="238"/>
      </rPr>
      <t xml:space="preserve">     Konserwacja klimatyzatora Fuji   1 kpl. </t>
    </r>
  </si>
  <si>
    <r>
      <rPr>
        <b/>
        <sz val="11"/>
        <color theme="1"/>
        <rFont val="Czcionka tekstu podstawowego"/>
        <charset val="238"/>
      </rPr>
      <t>100/88A i 86</t>
    </r>
    <r>
      <rPr>
        <sz val="11"/>
        <color theme="1"/>
        <rFont val="Czcionka tekstu podstawowego"/>
        <family val="2"/>
        <charset val="238"/>
      </rPr>
      <t xml:space="preserve"> Konserwacja klimatyzatorów  Samsung AQ24UGAN   4 szt.</t>
    </r>
  </si>
  <si>
    <r>
      <rPr>
        <b/>
        <sz val="11"/>
        <color theme="1"/>
        <rFont val="Czcionka tekstu podstawowego"/>
        <charset val="238"/>
      </rPr>
      <t>10(biblioteka)/315</t>
    </r>
    <r>
      <rPr>
        <sz val="11"/>
        <color theme="1"/>
        <rFont val="Czcionka tekstu podstawowego"/>
        <family val="2"/>
        <charset val="238"/>
      </rPr>
      <t xml:space="preserve"> Konserwacja klimatyzatora LG P24RK  1 szt.</t>
    </r>
  </si>
  <si>
    <r>
      <rPr>
        <b/>
        <sz val="11"/>
        <color theme="1"/>
        <rFont val="Czcionka tekstu podstawowego"/>
        <charset val="238"/>
      </rPr>
      <t>10(biblioteka)/315</t>
    </r>
    <r>
      <rPr>
        <sz val="11"/>
        <color theme="1"/>
        <rFont val="Czcionka tekstu podstawowego"/>
        <family val="2"/>
        <charset val="238"/>
      </rPr>
      <t xml:space="preserve"> Konserwacja klimatyzatora LG P18RK  1 szt.</t>
    </r>
  </si>
  <si>
    <r>
      <rPr>
        <b/>
        <sz val="11"/>
        <color theme="1"/>
        <rFont val="Czcionka tekstu podstawowego"/>
        <charset val="238"/>
      </rPr>
      <t>10(biblioteka)/315</t>
    </r>
    <r>
      <rPr>
        <sz val="11"/>
        <color theme="1"/>
        <rFont val="Czcionka tekstu podstawowego"/>
        <family val="2"/>
        <charset val="238"/>
      </rPr>
      <t xml:space="preserve"> Konserwacja klimatyzatora LG sufitowy UT42     1 szt.</t>
    </r>
  </si>
  <si>
    <r>
      <rPr>
        <b/>
        <sz val="11"/>
        <color theme="1"/>
        <rFont val="Czcionka tekstu podstawowego"/>
        <charset val="238"/>
      </rPr>
      <t>10(biblioteka)/315</t>
    </r>
    <r>
      <rPr>
        <sz val="11"/>
        <color theme="1"/>
        <rFont val="Czcionka tekstu podstawowego"/>
        <family val="2"/>
        <charset val="238"/>
      </rPr>
      <t xml:space="preserve"> Konserwacja centralki wentylacyjnej Eco Zefir RK -500-SPE                                                      1 szt.</t>
    </r>
  </si>
  <si>
    <r>
      <rPr>
        <b/>
        <sz val="11"/>
        <color theme="1"/>
        <rFont val="Czcionka tekstu podstawowego"/>
        <charset val="238"/>
      </rPr>
      <t>10(biblioteka)/315</t>
    </r>
    <r>
      <rPr>
        <sz val="11"/>
        <color theme="1"/>
        <rFont val="Czcionka tekstu podstawowego"/>
        <family val="2"/>
        <charset val="238"/>
      </rPr>
      <t xml:space="preserve"> Filtry do centralki wentylacyjnej Eco Zefir RK -500-SPE                                                      1 kpl.</t>
    </r>
  </si>
  <si>
    <r>
      <rPr>
        <b/>
        <sz val="11"/>
        <color theme="1"/>
        <rFont val="Czcionka tekstu podstawowego"/>
        <charset val="238"/>
      </rPr>
      <t>136/101 i 120</t>
    </r>
    <r>
      <rPr>
        <sz val="11"/>
        <color theme="1"/>
        <rFont val="Czcionka tekstu podstawowego"/>
        <family val="2"/>
        <charset val="238"/>
      </rPr>
      <t xml:space="preserve"> Konserwacja klimatyzatory Samsung AR 3,5kW       2 szt.</t>
    </r>
  </si>
  <si>
    <r>
      <rPr>
        <b/>
        <sz val="11"/>
        <color theme="1"/>
        <rFont val="Czcionka tekstu podstawowego"/>
        <charset val="238"/>
      </rPr>
      <t>3(DA)/sala recepcyjna parter</t>
    </r>
    <r>
      <rPr>
        <sz val="11"/>
        <color theme="1"/>
        <rFont val="Czcionka tekstu podstawowego"/>
        <family val="2"/>
        <charset val="238"/>
      </rPr>
      <t xml:space="preserve">  Konserwacja klimatyzator Lennox GHM  1 szt.</t>
    </r>
  </si>
  <si>
    <r>
      <rPr>
        <b/>
        <sz val="11"/>
        <color theme="1"/>
        <rFont val="Czcionka tekstu podstawowego"/>
        <charset val="238"/>
      </rPr>
      <t>19/dach wentylator dachowy</t>
    </r>
    <r>
      <rPr>
        <sz val="11"/>
        <color theme="1"/>
        <rFont val="Czcionka tekstu podstawowego"/>
        <family val="2"/>
        <charset val="238"/>
      </rPr>
      <t xml:space="preserve"> Rufino B-16 B OH 1 szt.</t>
    </r>
  </si>
  <si>
    <r>
      <rPr>
        <b/>
        <sz val="11"/>
        <color theme="1"/>
        <rFont val="Czcionka tekstu podstawowego"/>
        <charset val="238"/>
      </rPr>
      <t>19/dach</t>
    </r>
    <r>
      <rPr>
        <sz val="11"/>
        <color theme="1"/>
        <rFont val="Czcionka tekstu podstawowego"/>
        <family val="2"/>
        <charset val="238"/>
      </rPr>
      <t xml:space="preserve"> konserwacja wentylator dachowy przeciwwybuchowy DAExC-250 2 szt.</t>
    </r>
  </si>
  <si>
    <r>
      <rPr>
        <b/>
        <sz val="11"/>
        <color theme="1"/>
        <rFont val="Czcionka tekstu podstawowego"/>
        <charset val="238"/>
      </rPr>
      <t xml:space="preserve">19/dach </t>
    </r>
    <r>
      <rPr>
        <sz val="11"/>
        <color theme="1"/>
        <rFont val="Czcionka tekstu podstawowego"/>
        <family val="2"/>
        <charset val="238"/>
      </rPr>
      <t>konserwacja wentylator dachowy przeciwwybuchowy DAExC-160 3 szt.</t>
    </r>
  </si>
  <si>
    <r>
      <rPr>
        <b/>
        <sz val="11"/>
        <color theme="1"/>
        <rFont val="Czcionka tekstu podstawowego"/>
        <charset val="238"/>
      </rPr>
      <t>19/dach</t>
    </r>
    <r>
      <rPr>
        <sz val="11"/>
        <color theme="1"/>
        <rFont val="Czcionka tekstu podstawowego"/>
        <family val="2"/>
        <charset val="238"/>
      </rPr>
      <t xml:space="preserve"> konserwacja wentylator dachowy (nieznany)                     1 szt.</t>
    </r>
  </si>
  <si>
    <r>
      <rPr>
        <b/>
        <sz val="11"/>
        <color theme="1"/>
        <rFont val="Czcionka tekstu podstawowego"/>
        <charset val="238"/>
      </rPr>
      <t xml:space="preserve">20/dach </t>
    </r>
    <r>
      <rPr>
        <sz val="11"/>
        <color theme="1"/>
        <rFont val="Czcionka tekstu podstawowego"/>
        <family val="2"/>
        <charset val="238"/>
      </rPr>
      <t>konserwacja wentylator dachowy DJT 16-45B                   12 szt.</t>
    </r>
  </si>
  <si>
    <r>
      <rPr>
        <b/>
        <sz val="11"/>
        <color theme="1"/>
        <rFont val="Czcionka tekstu podstawowego"/>
        <charset val="238"/>
      </rPr>
      <t xml:space="preserve">21/18 </t>
    </r>
    <r>
      <rPr>
        <sz val="11"/>
        <color theme="1"/>
        <rFont val="Czcionka tekstu podstawowego"/>
        <family val="2"/>
        <charset val="238"/>
      </rPr>
      <t>konserwacja klimatyzator Galanz GZ09A410Bio 1 szt.</t>
    </r>
  </si>
  <si>
    <r>
      <rPr>
        <b/>
        <sz val="11"/>
        <color theme="1"/>
        <rFont val="Czcionka tekstu podstawowego"/>
        <charset val="238"/>
      </rPr>
      <t>21/dach</t>
    </r>
    <r>
      <rPr>
        <sz val="11"/>
        <color theme="1"/>
        <rFont val="Czcionka tekstu podstawowego"/>
        <family val="2"/>
        <charset val="238"/>
      </rPr>
      <t xml:space="preserve"> konserwacja centrala wentylacyjna Topwex TX04 szt.1</t>
    </r>
  </si>
  <si>
    <r>
      <rPr>
        <b/>
        <sz val="11"/>
        <color theme="1"/>
        <rFont val="Czcionka tekstu podstawowego"/>
        <charset val="238"/>
      </rPr>
      <t>21/dach</t>
    </r>
    <r>
      <rPr>
        <sz val="11"/>
        <color theme="1"/>
        <rFont val="Czcionka tekstu podstawowego"/>
        <family val="2"/>
        <charset val="238"/>
      </rPr>
      <t xml:space="preserve"> wymiana filtrów do centrali wentylacyjnej Topwex TX04 kpl.1</t>
    </r>
  </si>
  <si>
    <r>
      <rPr>
        <b/>
        <sz val="11"/>
        <color theme="1"/>
        <rFont val="Czcionka tekstu podstawowego"/>
        <charset val="238"/>
      </rPr>
      <t>100/306</t>
    </r>
    <r>
      <rPr>
        <sz val="11"/>
        <color theme="1"/>
        <rFont val="Czcionka tekstu podstawowego"/>
        <family val="2"/>
        <charset val="238"/>
      </rPr>
      <t xml:space="preserve"> konserwacja klimatyzacji jedn. zew. RAV-SM803AT-E 1 szt.+jedn. wew. RAV-SM804UT-E        2 szt. </t>
    </r>
  </si>
  <si>
    <r>
      <rPr>
        <b/>
        <sz val="11"/>
        <color theme="1"/>
        <rFont val="Czcionka tekstu podstawowego"/>
        <charset val="238"/>
      </rPr>
      <t>22/102,106 Studium Szkolenia Wojskowego</t>
    </r>
    <r>
      <rPr>
        <sz val="11"/>
        <color theme="1"/>
        <rFont val="Czcionka tekstu podstawowego"/>
        <family val="2"/>
        <charset val="238"/>
      </rPr>
      <t xml:space="preserve"> Urbanowicza 25B konserwacja klimatyzatorów Lennox MHM 21    2 szt.</t>
    </r>
  </si>
  <si>
    <r>
      <rPr>
        <b/>
        <sz val="11"/>
        <color theme="1"/>
        <rFont val="Czcionka tekstu podstawowego"/>
        <charset val="238"/>
      </rPr>
      <t>66/8</t>
    </r>
    <r>
      <rPr>
        <sz val="11"/>
        <color theme="1"/>
        <rFont val="Czcionka tekstu podstawowego"/>
        <family val="2"/>
        <charset val="238"/>
      </rPr>
      <t xml:space="preserve"> Konserwacja klimatyzatora Samsung        1 szt.</t>
    </r>
  </si>
  <si>
    <r>
      <rPr>
        <b/>
        <sz val="11"/>
        <color theme="1"/>
        <rFont val="Czcionka tekstu podstawowego"/>
        <charset val="238"/>
      </rPr>
      <t>66/korytarz</t>
    </r>
    <r>
      <rPr>
        <sz val="11"/>
        <color theme="1"/>
        <rFont val="Czcionka tekstu podstawowego"/>
        <family val="2"/>
        <charset val="238"/>
      </rPr>
      <t xml:space="preserve"> Konserwacja klimatyzatora Daikin   1 szt.</t>
    </r>
  </si>
  <si>
    <r>
      <rPr>
        <b/>
        <sz val="11"/>
        <color theme="1"/>
        <rFont val="Czcionka tekstu podstawowego"/>
        <charset val="238"/>
      </rPr>
      <t>24/024</t>
    </r>
    <r>
      <rPr>
        <sz val="11"/>
        <color theme="1"/>
        <rFont val="Czcionka tekstu podstawowego"/>
        <family val="2"/>
        <charset val="238"/>
      </rPr>
      <t xml:space="preserve"> Konserwacja klimatyzatora LG              1 szt.</t>
    </r>
  </si>
  <si>
    <r>
      <rPr>
        <b/>
        <sz val="11"/>
        <color theme="1"/>
        <rFont val="Czcionka tekstu podstawowego"/>
        <charset val="238"/>
      </rPr>
      <t>66/9</t>
    </r>
    <r>
      <rPr>
        <sz val="11"/>
        <color theme="1"/>
        <rFont val="Czcionka tekstu podstawowego"/>
        <family val="2"/>
        <charset val="238"/>
      </rPr>
      <t xml:space="preserve">  Konserwacja klimatyzatora Frico              2 szt.</t>
    </r>
  </si>
  <si>
    <r>
      <rPr>
        <b/>
        <sz val="11"/>
        <color theme="1"/>
        <rFont val="Czcionka tekstu podstawowego"/>
        <charset val="238"/>
      </rPr>
      <t>53/dach</t>
    </r>
    <r>
      <rPr>
        <sz val="11"/>
        <color theme="1"/>
        <rFont val="Czcionka tekstu podstawowego"/>
        <family val="2"/>
        <charset val="238"/>
      </rPr>
      <t xml:space="preserve"> Centrala wentylacyjna Topwvex SR/TR03,   1 szt.</t>
    </r>
  </si>
  <si>
    <r>
      <rPr>
        <b/>
        <sz val="11"/>
        <color theme="1"/>
        <rFont val="Czcionka tekstu podstawowego"/>
        <charset val="238"/>
      </rPr>
      <t>53/dach</t>
    </r>
    <r>
      <rPr>
        <sz val="11"/>
        <color theme="1"/>
        <rFont val="Czcionka tekstu podstawowego"/>
        <family val="2"/>
        <charset val="238"/>
      </rPr>
      <t xml:space="preserve"> Centrala wentylacyjna Filtry do centrali 1 kpl.Topwvex SR/TR03,</t>
    </r>
  </si>
  <si>
    <r>
      <rPr>
        <b/>
        <sz val="11"/>
        <color theme="1"/>
        <rFont val="Czcionka tekstu podstawowego"/>
        <charset val="238"/>
      </rPr>
      <t xml:space="preserve">53/dach </t>
    </r>
    <r>
      <rPr>
        <sz val="11"/>
        <color theme="1"/>
        <rFont val="Czcionka tekstu podstawowego"/>
        <family val="2"/>
        <charset val="238"/>
      </rPr>
      <t>Centrala wentylacyjna Paski do centrali 1 kpl. Topwvex SR/TR03,</t>
    </r>
  </si>
  <si>
    <r>
      <rPr>
        <b/>
        <sz val="11"/>
        <color theme="1"/>
        <rFont val="Czcionka tekstu podstawowego"/>
        <charset val="238"/>
      </rPr>
      <t>53/2</t>
    </r>
    <r>
      <rPr>
        <sz val="11"/>
        <color theme="1"/>
        <rFont val="Czcionka tekstu podstawowego"/>
        <family val="2"/>
        <charset val="238"/>
      </rPr>
      <t xml:space="preserve"> Konserwacja Klimatyzator Fujitsu Inverter ASYG24 LFCC       1 szt</t>
    </r>
  </si>
  <si>
    <r>
      <rPr>
        <b/>
        <sz val="11"/>
        <color theme="1"/>
        <rFont val="Czcionka tekstu podstawowego"/>
        <charset val="238"/>
      </rPr>
      <t>71/parter</t>
    </r>
    <r>
      <rPr>
        <sz val="11"/>
        <color theme="1"/>
        <rFont val="Czcionka tekstu podstawowego"/>
        <family val="2"/>
        <charset val="238"/>
      </rPr>
      <t xml:space="preserve">  centrala wentylacyjna Danvent DV 20    1 szt.    </t>
    </r>
  </si>
  <si>
    <r>
      <rPr>
        <b/>
        <sz val="11"/>
        <color theme="1"/>
        <rFont val="Czcionka tekstu podstawowego"/>
        <charset val="238"/>
      </rPr>
      <t>53/103</t>
    </r>
    <r>
      <rPr>
        <sz val="11"/>
        <color theme="1"/>
        <rFont val="Czcionka tekstu podstawowego"/>
        <family val="2"/>
        <charset val="238"/>
      </rPr>
      <t xml:space="preserve"> Konserwacja Klimatyzator Fujitsu Inverter ASYG07 LECA    1 szt.</t>
    </r>
  </si>
  <si>
    <r>
      <rPr>
        <b/>
        <sz val="11"/>
        <color theme="1"/>
        <rFont val="Czcionka tekstu podstawowego"/>
        <charset val="238"/>
      </rPr>
      <t>53/102</t>
    </r>
    <r>
      <rPr>
        <sz val="11"/>
        <color theme="1"/>
        <rFont val="Czcionka tekstu podstawowego"/>
        <family val="2"/>
        <charset val="238"/>
      </rPr>
      <t xml:space="preserve"> Konserwacja Klimatyzator Fujitsu Inverter ASYG30 LFCCA  1 szt.</t>
    </r>
  </si>
  <si>
    <r>
      <rPr>
        <b/>
        <sz val="11"/>
        <color theme="1"/>
        <rFont val="Czcionka tekstu podstawowego"/>
        <charset val="238"/>
      </rPr>
      <t>71/parte</t>
    </r>
    <r>
      <rPr>
        <sz val="11"/>
        <color theme="1"/>
        <rFont val="Czcionka tekstu podstawowego"/>
        <family val="2"/>
        <charset val="238"/>
      </rPr>
      <t xml:space="preserve">r  centrala wentylacyjna Danvent DV 20 filtry 1 kpl.    </t>
    </r>
  </si>
  <si>
    <r>
      <rPr>
        <b/>
        <sz val="11"/>
        <color theme="1"/>
        <rFont val="Czcionka tekstu podstawowego"/>
        <charset val="238"/>
      </rPr>
      <t>71/parter</t>
    </r>
    <r>
      <rPr>
        <sz val="11"/>
        <color theme="1"/>
        <rFont val="Czcionka tekstu podstawowego"/>
        <family val="2"/>
        <charset val="238"/>
      </rPr>
      <t xml:space="preserve">  centrala wentylacyjna Danvent DV 20 paski 1 kpl.    </t>
    </r>
  </si>
  <si>
    <r>
      <rPr>
        <b/>
        <sz val="11"/>
        <color theme="1"/>
        <rFont val="Czcionka tekstu podstawowego"/>
        <charset val="238"/>
      </rPr>
      <t xml:space="preserve">71/dach </t>
    </r>
    <r>
      <rPr>
        <sz val="11"/>
        <color theme="1"/>
        <rFont val="Czcionka tekstu podstawowego"/>
        <family val="2"/>
        <charset val="238"/>
      </rPr>
      <t xml:space="preserve"> wentylatory dachowe stanowiska laboratoryjne  3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</si>
</sst>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zcionka tekstu podstawowego"/>
      <charset val="238"/>
    </font>
    <font>
      <sz val="11"/>
      <color theme="1"/>
      <name val="Calibri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2"/>
      <name val="Czcionka tekstu podstawowego"/>
      <charset val="238"/>
    </font>
    <font>
      <sz val="10"/>
      <color rgb="FFFF0000"/>
      <name val="Czcionka tekstu podstawowego"/>
      <charset val="238"/>
    </font>
    <font>
      <b/>
      <u/>
      <sz val="12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92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vertical="center" wrapText="1"/>
    </xf>
    <xf numFmtId="0" fontId="0" fillId="3" borderId="0" xfId="0" applyFill="1" applyBorder="1"/>
    <xf numFmtId="0" fontId="0" fillId="3" borderId="0" xfId="0" applyFill="1"/>
    <xf numFmtId="0" fontId="12" fillId="0" borderId="15" xfId="0" applyFont="1" applyBorder="1" applyAlignment="1">
      <alignment vertical="center"/>
    </xf>
    <xf numFmtId="0" fontId="13" fillId="0" borderId="0" xfId="0" applyFont="1" applyBorder="1"/>
    <xf numFmtId="0" fontId="12" fillId="0" borderId="16" xfId="0" applyFont="1" applyBorder="1" applyAlignment="1">
      <alignment wrapText="1"/>
    </xf>
    <xf numFmtId="0" fontId="9" fillId="0" borderId="0" xfId="0" applyFont="1" applyBorder="1" applyAlignment="1"/>
    <xf numFmtId="0" fontId="15" fillId="0" borderId="0" xfId="0" applyFont="1" applyBorder="1" applyAlignment="1"/>
    <xf numFmtId="0" fontId="0" fillId="0" borderId="16" xfId="0" applyBorder="1"/>
    <xf numFmtId="0" fontId="12" fillId="0" borderId="17" xfId="0" applyFont="1" applyBorder="1" applyAlignment="1">
      <alignment vertical="center"/>
    </xf>
    <xf numFmtId="0" fontId="13" fillId="0" borderId="18" xfId="0" applyFont="1" applyBorder="1"/>
    <xf numFmtId="0" fontId="13" fillId="0" borderId="19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0" fillId="0" borderId="19" xfId="0" applyBorder="1"/>
    <xf numFmtId="0" fontId="13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/>
    <xf numFmtId="0" fontId="0" fillId="4" borderId="12" xfId="0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9" fontId="0" fillId="4" borderId="12" xfId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9" fontId="0" fillId="4" borderId="3" xfId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/>
    <xf numFmtId="0" fontId="0" fillId="6" borderId="3" xfId="0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9" fontId="0" fillId="6" borderId="3" xfId="1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7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10" fillId="9" borderId="3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vertical="center"/>
    </xf>
    <xf numFmtId="0" fontId="8" fillId="9" borderId="3" xfId="0" applyFont="1" applyFill="1" applyBorder="1" applyAlignment="1">
      <alignment horizontal="center" vertical="center"/>
    </xf>
    <xf numFmtId="2" fontId="8" fillId="9" borderId="3" xfId="0" applyNumberFormat="1" applyFont="1" applyFill="1" applyBorder="1" applyAlignment="1">
      <alignment horizontal="center" vertical="center"/>
    </xf>
    <xf numFmtId="9" fontId="8" fillId="9" borderId="3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2" fontId="8" fillId="9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0" borderId="15" xfId="0" applyFont="1" applyBorder="1" applyAlignment="1"/>
    <xf numFmtId="0" fontId="9" fillId="0" borderId="17" xfId="0" applyFont="1" applyBorder="1" applyAlignment="1"/>
    <xf numFmtId="0" fontId="12" fillId="0" borderId="15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9" fillId="4" borderId="30" xfId="0" applyFont="1" applyFill="1" applyBorder="1" applyAlignment="1">
      <alignment horizontal="right" vertical="center" wrapText="1"/>
    </xf>
    <xf numFmtId="0" fontId="0" fillId="4" borderId="30" xfId="0" applyFont="1" applyFill="1" applyBorder="1"/>
    <xf numFmtId="0" fontId="0" fillId="4" borderId="30" xfId="0" applyFont="1" applyFill="1" applyBorder="1" applyAlignment="1">
      <alignment horizontal="center" vertical="center"/>
    </xf>
    <xf numFmtId="2" fontId="0" fillId="4" borderId="30" xfId="0" applyNumberFormat="1" applyFont="1" applyFill="1" applyBorder="1" applyAlignment="1">
      <alignment horizontal="center" vertical="center"/>
    </xf>
    <xf numFmtId="4" fontId="21" fillId="4" borderId="30" xfId="0" applyNumberFormat="1" applyFont="1" applyFill="1" applyBorder="1" applyAlignment="1">
      <alignment horizontal="center" vertical="center"/>
    </xf>
    <xf numFmtId="4" fontId="21" fillId="4" borderId="31" xfId="0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21" fillId="6" borderId="3" xfId="0" applyNumberFormat="1" applyFont="1" applyFill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2" fontId="0" fillId="6" borderId="1" xfId="0" applyNumberFormat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25" fillId="8" borderId="3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4" borderId="12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right" vertical="center" wrapText="1"/>
    </xf>
    <xf numFmtId="0" fontId="21" fillId="6" borderId="3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6" fillId="4" borderId="3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center" vertical="center"/>
    </xf>
    <xf numFmtId="0" fontId="2" fillId="7" borderId="27" xfId="0" applyFont="1" applyFill="1" applyBorder="1"/>
    <xf numFmtId="0" fontId="2" fillId="7" borderId="27" xfId="0" applyFont="1" applyFill="1" applyBorder="1" applyAlignment="1">
      <alignment horizontal="center" vertical="center"/>
    </xf>
    <xf numFmtId="1" fontId="2" fillId="7" borderId="28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2" fontId="0" fillId="6" borderId="6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5" borderId="3" xfId="0" applyFont="1" applyFill="1" applyBorder="1" applyAlignment="1">
      <alignment horizontal="right" vertical="center" wrapText="1"/>
    </xf>
    <xf numFmtId="0" fontId="21" fillId="5" borderId="3" xfId="0" applyFont="1" applyFill="1" applyBorder="1" applyAlignment="1">
      <alignment vertical="center"/>
    </xf>
    <xf numFmtId="0" fontId="21" fillId="5" borderId="3" xfId="0" applyFont="1" applyFill="1" applyBorder="1" applyAlignment="1">
      <alignment horizontal="center" vertical="center"/>
    </xf>
    <xf numFmtId="2" fontId="21" fillId="5" borderId="3" xfId="0" applyNumberFormat="1" applyFont="1" applyFill="1" applyBorder="1" applyAlignment="1">
      <alignment horizontal="center" vertical="center"/>
    </xf>
    <xf numFmtId="4" fontId="21" fillId="5" borderId="3" xfId="0" applyNumberFormat="1" applyFont="1" applyFill="1" applyBorder="1" applyAlignment="1">
      <alignment horizontal="center" vertical="center"/>
    </xf>
    <xf numFmtId="4" fontId="21" fillId="5" borderId="4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2" xfId="0" applyFont="1" applyFill="1" applyBorder="1"/>
    <xf numFmtId="0" fontId="8" fillId="4" borderId="1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9" fontId="8" fillId="4" borderId="12" xfId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0" fontId="22" fillId="4" borderId="3" xfId="0" applyFont="1" applyFill="1" applyBorder="1"/>
    <xf numFmtId="0" fontId="22" fillId="4" borderId="3" xfId="0" applyFont="1" applyFill="1" applyBorder="1" applyAlignment="1">
      <alignment horizontal="center" vertical="center"/>
    </xf>
    <xf numFmtId="2" fontId="22" fillId="4" borderId="3" xfId="0" applyNumberFormat="1" applyFont="1" applyFill="1" applyBorder="1" applyAlignment="1">
      <alignment horizontal="center" vertical="center"/>
    </xf>
    <xf numFmtId="9" fontId="22" fillId="4" borderId="3" xfId="1" applyFont="1" applyFill="1" applyBorder="1" applyAlignment="1">
      <alignment horizontal="center" vertical="center"/>
    </xf>
    <xf numFmtId="2" fontId="22" fillId="4" borderId="4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13" fillId="0" borderId="0" xfId="0" applyFont="1" applyBorder="1" applyAlignment="1"/>
    <xf numFmtId="0" fontId="8" fillId="0" borderId="0" xfId="0" applyFont="1" applyBorder="1"/>
    <xf numFmtId="0" fontId="22" fillId="0" borderId="0" xfId="0" applyFont="1" applyBorder="1" applyAlignment="1"/>
    <xf numFmtId="0" fontId="18" fillId="3" borderId="10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right" vertical="center" wrapText="1"/>
    </xf>
    <xf numFmtId="0" fontId="29" fillId="4" borderId="12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9" fontId="17" fillId="4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1" fillId="7" borderId="1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9" fontId="17" fillId="7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right" vertical="center" wrapText="1"/>
    </xf>
    <xf numFmtId="0" fontId="0" fillId="7" borderId="1" xfId="0" applyFont="1" applyFill="1" applyBorder="1"/>
    <xf numFmtId="2" fontId="0" fillId="7" borderId="1" xfId="0" applyNumberFormat="1" applyFont="1" applyFill="1" applyBorder="1" applyAlignment="1">
      <alignment horizontal="center" vertical="center"/>
    </xf>
    <xf numFmtId="4" fontId="21" fillId="7" borderId="1" xfId="0" applyNumberFormat="1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 vertical="center"/>
    </xf>
    <xf numFmtId="2" fontId="17" fillId="7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4" fontId="21" fillId="7" borderId="6" xfId="0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right" vertical="center" wrapText="1"/>
    </xf>
    <xf numFmtId="0" fontId="21" fillId="10" borderId="36" xfId="0" applyFont="1" applyFill="1" applyBorder="1" applyAlignment="1">
      <alignment vertical="center"/>
    </xf>
    <xf numFmtId="0" fontId="21" fillId="10" borderId="36" xfId="0" applyFont="1" applyFill="1" applyBorder="1" applyAlignment="1">
      <alignment horizontal="center" vertical="center"/>
    </xf>
    <xf numFmtId="2" fontId="21" fillId="10" borderId="36" xfId="0" applyNumberFormat="1" applyFont="1" applyFill="1" applyBorder="1" applyAlignment="1">
      <alignment horizontal="center" vertical="center"/>
    </xf>
    <xf numFmtId="4" fontId="21" fillId="10" borderId="36" xfId="0" applyNumberFormat="1" applyFont="1" applyFill="1" applyBorder="1" applyAlignment="1">
      <alignment horizontal="center" vertical="center"/>
    </xf>
    <xf numFmtId="4" fontId="21" fillId="10" borderId="37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9" fontId="18" fillId="4" borderId="1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7" borderId="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80"/>
  <sheetViews>
    <sheetView topLeftCell="A22" zoomScale="88" zoomScaleNormal="88" zoomScalePageLayoutView="88" workbookViewId="0">
      <selection activeCell="A127" sqref="A127:J127"/>
    </sheetView>
  </sheetViews>
  <sheetFormatPr defaultRowHeight="14.25"/>
  <cols>
    <col min="1" max="1" width="4.625" style="8" customWidth="1"/>
    <col min="2" max="2" width="60.5" style="8" customWidth="1"/>
    <col min="3" max="3" width="10" style="8" customWidth="1"/>
    <col min="4" max="4" width="9" style="8"/>
    <col min="5" max="5" width="5.125" style="8" customWidth="1"/>
    <col min="6" max="6" width="7.75" style="8" customWidth="1"/>
    <col min="7" max="7" width="11.5" style="8" customWidth="1"/>
    <col min="8" max="8" width="8.75" style="8" customWidth="1"/>
    <col min="9" max="9" width="10" style="8" customWidth="1"/>
    <col min="10" max="10" width="10.5" style="8" customWidth="1"/>
    <col min="11" max="11" width="9" style="8" hidden="1" customWidth="1"/>
    <col min="12" max="16384" width="9" style="8"/>
  </cols>
  <sheetData>
    <row r="1" spans="1:11" ht="15">
      <c r="A1" s="251" t="s">
        <v>258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1" ht="14.25" customHeight="1">
      <c r="A2" s="131"/>
      <c r="B2" s="131"/>
    </row>
    <row r="3" spans="1:11" ht="21.75" customHeight="1" thickBot="1">
      <c r="A3" s="252" t="s">
        <v>5</v>
      </c>
      <c r="B3" s="252"/>
      <c r="C3" s="252"/>
      <c r="D3" s="252"/>
      <c r="E3" s="252"/>
      <c r="F3" s="252"/>
      <c r="G3" s="252"/>
      <c r="H3" s="252"/>
      <c r="I3" s="252"/>
      <c r="J3" s="252"/>
      <c r="K3" s="9"/>
    </row>
    <row r="4" spans="1:11" ht="88.5" customHeight="1" thickBot="1">
      <c r="A4" s="1" t="s">
        <v>0</v>
      </c>
      <c r="B4" s="191" t="s">
        <v>315</v>
      </c>
      <c r="C4" s="2" t="s">
        <v>1</v>
      </c>
      <c r="D4" s="3" t="s">
        <v>2</v>
      </c>
      <c r="E4" s="33" t="s">
        <v>52</v>
      </c>
      <c r="F4" s="2" t="s">
        <v>4</v>
      </c>
      <c r="G4" s="2" t="s">
        <v>3</v>
      </c>
      <c r="H4" s="2" t="s">
        <v>6</v>
      </c>
      <c r="I4" s="2" t="s">
        <v>8</v>
      </c>
      <c r="J4" s="4" t="s">
        <v>7</v>
      </c>
      <c r="K4" s="9"/>
    </row>
    <row r="5" spans="1:11" ht="18.75" customHeight="1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7">
        <v>10</v>
      </c>
      <c r="K5" s="9"/>
    </row>
    <row r="6" spans="1:11" ht="28.5" customHeight="1">
      <c r="A6" s="253" t="s">
        <v>257</v>
      </c>
      <c r="B6" s="254"/>
      <c r="C6" s="254"/>
      <c r="D6" s="254"/>
      <c r="E6" s="254"/>
      <c r="F6" s="254"/>
      <c r="G6" s="254"/>
      <c r="H6" s="254"/>
      <c r="I6" s="254"/>
      <c r="J6" s="255"/>
      <c r="K6" s="9"/>
    </row>
    <row r="7" spans="1:11" s="9" customFormat="1" ht="58.5" customHeight="1">
      <c r="A7" s="132" t="s">
        <v>130</v>
      </c>
      <c r="B7" s="186" t="s">
        <v>301</v>
      </c>
      <c r="C7" s="63" t="s">
        <v>165</v>
      </c>
      <c r="D7" s="42" t="s">
        <v>11</v>
      </c>
      <c r="E7" s="41">
        <v>2</v>
      </c>
      <c r="F7" s="80">
        <v>420</v>
      </c>
      <c r="G7" s="80">
        <f>F7*E7</f>
        <v>840</v>
      </c>
      <c r="H7" s="81">
        <v>0.23</v>
      </c>
      <c r="I7" s="80">
        <f t="shared" ref="I7:I29" si="0">G7*H7</f>
        <v>193.20000000000002</v>
      </c>
      <c r="J7" s="82">
        <f>G7+I7</f>
        <v>1033.2</v>
      </c>
    </row>
    <row r="8" spans="1:11" s="9" customFormat="1" ht="42" customHeight="1">
      <c r="A8" s="132" t="s">
        <v>39</v>
      </c>
      <c r="B8" s="186" t="s">
        <v>302</v>
      </c>
      <c r="C8" s="63" t="s">
        <v>165</v>
      </c>
      <c r="D8" s="42" t="s">
        <v>11</v>
      </c>
      <c r="E8" s="41">
        <v>2</v>
      </c>
      <c r="F8" s="80">
        <v>420</v>
      </c>
      <c r="G8" s="80">
        <f>E8*F8</f>
        <v>840</v>
      </c>
      <c r="H8" s="81">
        <v>0.23</v>
      </c>
      <c r="I8" s="80">
        <f t="shared" si="0"/>
        <v>193.20000000000002</v>
      </c>
      <c r="J8" s="82">
        <f>G8+I8</f>
        <v>1033.2</v>
      </c>
    </row>
    <row r="9" spans="1:11" s="9" customFormat="1" ht="46.5" customHeight="1">
      <c r="A9" s="132" t="s">
        <v>40</v>
      </c>
      <c r="B9" s="186" t="s">
        <v>155</v>
      </c>
      <c r="C9" s="63" t="s">
        <v>165</v>
      </c>
      <c r="D9" s="42" t="s">
        <v>11</v>
      </c>
      <c r="E9" s="41">
        <v>2</v>
      </c>
      <c r="F9" s="80">
        <v>380</v>
      </c>
      <c r="G9" s="80">
        <f>E9*F9</f>
        <v>760</v>
      </c>
      <c r="H9" s="81">
        <v>0.23</v>
      </c>
      <c r="I9" s="80">
        <f t="shared" si="0"/>
        <v>174.8</v>
      </c>
      <c r="J9" s="82">
        <f>G9+I9</f>
        <v>934.8</v>
      </c>
    </row>
    <row r="10" spans="1:11" s="9" customFormat="1" ht="30.75" customHeight="1">
      <c r="A10" s="132" t="s">
        <v>41</v>
      </c>
      <c r="B10" s="186" t="s">
        <v>240</v>
      </c>
      <c r="C10" s="63" t="s">
        <v>165</v>
      </c>
      <c r="D10" s="42" t="s">
        <v>11</v>
      </c>
      <c r="E10" s="63">
        <v>2</v>
      </c>
      <c r="F10" s="80">
        <v>300</v>
      </c>
      <c r="G10" s="80">
        <f>E10*F10</f>
        <v>600</v>
      </c>
      <c r="H10" s="81">
        <v>0.23</v>
      </c>
      <c r="I10" s="80">
        <f t="shared" si="0"/>
        <v>138</v>
      </c>
      <c r="J10" s="82">
        <f>G10+I10</f>
        <v>738</v>
      </c>
    </row>
    <row r="11" spans="1:11" s="9" customFormat="1" ht="30.75" customHeight="1" thickBot="1">
      <c r="A11" s="132" t="s">
        <v>42</v>
      </c>
      <c r="B11" s="186" t="s">
        <v>154</v>
      </c>
      <c r="C11" s="63" t="s">
        <v>165</v>
      </c>
      <c r="D11" s="42" t="s">
        <v>11</v>
      </c>
      <c r="E11" s="41">
        <v>2</v>
      </c>
      <c r="F11" s="80">
        <v>360</v>
      </c>
      <c r="G11" s="80">
        <f>E11*F11</f>
        <v>720</v>
      </c>
      <c r="H11" s="81">
        <v>0.23</v>
      </c>
      <c r="I11" s="80">
        <f t="shared" si="0"/>
        <v>165.6</v>
      </c>
      <c r="J11" s="82">
        <f>G11+I11</f>
        <v>885.6</v>
      </c>
    </row>
    <row r="12" spans="1:11" s="9" customFormat="1" ht="15.75" thickBot="1">
      <c r="A12" s="132" t="s">
        <v>31</v>
      </c>
      <c r="B12" s="133" t="s">
        <v>51</v>
      </c>
      <c r="C12" s="41" t="s">
        <v>10</v>
      </c>
      <c r="D12" s="83" t="s">
        <v>10</v>
      </c>
      <c r="E12" s="41" t="s">
        <v>10</v>
      </c>
      <c r="F12" s="126" t="s">
        <v>10</v>
      </c>
      <c r="G12" s="80" t="s">
        <v>10</v>
      </c>
      <c r="H12" s="81" t="s">
        <v>10</v>
      </c>
      <c r="I12" s="80" t="s">
        <v>10</v>
      </c>
      <c r="J12" s="82" t="s">
        <v>10</v>
      </c>
    </row>
    <row r="13" spans="1:11" s="9" customFormat="1">
      <c r="A13" s="132" t="s">
        <v>119</v>
      </c>
      <c r="B13" s="134" t="s">
        <v>152</v>
      </c>
      <c r="C13" s="63" t="s">
        <v>165</v>
      </c>
      <c r="D13" s="42" t="s">
        <v>11</v>
      </c>
      <c r="E13" s="41">
        <v>2</v>
      </c>
      <c r="F13" s="80">
        <v>450</v>
      </c>
      <c r="G13" s="80">
        <f t="shared" ref="G13:G20" si="1">E13*F13</f>
        <v>900</v>
      </c>
      <c r="H13" s="81">
        <v>0.23</v>
      </c>
      <c r="I13" s="80">
        <f>G13*H13</f>
        <v>207</v>
      </c>
      <c r="J13" s="82">
        <f>G13+I13</f>
        <v>1107</v>
      </c>
    </row>
    <row r="14" spans="1:11" s="9" customFormat="1">
      <c r="A14" s="132" t="s">
        <v>43</v>
      </c>
      <c r="B14" s="134" t="s">
        <v>153</v>
      </c>
      <c r="C14" s="63" t="s">
        <v>165</v>
      </c>
      <c r="D14" s="42" t="s">
        <v>11</v>
      </c>
      <c r="E14" s="42">
        <v>2</v>
      </c>
      <c r="F14" s="80">
        <v>400</v>
      </c>
      <c r="G14" s="43">
        <f t="shared" si="1"/>
        <v>800</v>
      </c>
      <c r="H14" s="81">
        <v>0.23</v>
      </c>
      <c r="I14" s="43">
        <f>G14*H14</f>
        <v>184</v>
      </c>
      <c r="J14" s="45">
        <f>G14+I14</f>
        <v>984</v>
      </c>
    </row>
    <row r="15" spans="1:11" s="9" customFormat="1" ht="33" customHeight="1">
      <c r="A15" s="132" t="s">
        <v>44</v>
      </c>
      <c r="B15" s="100" t="s">
        <v>241</v>
      </c>
      <c r="C15" s="63" t="s">
        <v>165</v>
      </c>
      <c r="D15" s="42" t="s">
        <v>11</v>
      </c>
      <c r="E15" s="42">
        <v>2</v>
      </c>
      <c r="F15" s="80">
        <v>380</v>
      </c>
      <c r="G15" s="43">
        <f t="shared" si="1"/>
        <v>760</v>
      </c>
      <c r="H15" s="81">
        <v>0.23</v>
      </c>
      <c r="I15" s="43">
        <f>G15*H15</f>
        <v>174.8</v>
      </c>
      <c r="J15" s="45">
        <f>G15+I15</f>
        <v>934.8</v>
      </c>
    </row>
    <row r="16" spans="1:11" s="9" customFormat="1" ht="32.25" customHeight="1">
      <c r="A16" s="132" t="s">
        <v>45</v>
      </c>
      <c r="B16" s="98" t="s">
        <v>129</v>
      </c>
      <c r="C16" s="63" t="s">
        <v>165</v>
      </c>
      <c r="D16" s="103" t="s">
        <v>12</v>
      </c>
      <c r="E16" s="42">
        <v>2</v>
      </c>
      <c r="F16" s="43">
        <v>1200</v>
      </c>
      <c r="G16" s="43">
        <f t="shared" si="1"/>
        <v>2400</v>
      </c>
      <c r="H16" s="44">
        <v>0.23</v>
      </c>
      <c r="I16" s="43">
        <f t="shared" ref="I16:I21" si="2">G16*H16</f>
        <v>552</v>
      </c>
      <c r="J16" s="45">
        <f t="shared" ref="J16:J21" si="3">(G16+I16)</f>
        <v>2952</v>
      </c>
    </row>
    <row r="17" spans="1:11" s="9" customFormat="1" ht="23.25" customHeight="1">
      <c r="A17" s="132" t="s">
        <v>144</v>
      </c>
      <c r="B17" s="102" t="s">
        <v>142</v>
      </c>
      <c r="C17" s="63" t="s">
        <v>165</v>
      </c>
      <c r="D17" s="103" t="s">
        <v>12</v>
      </c>
      <c r="E17" s="42">
        <v>2</v>
      </c>
      <c r="F17" s="43">
        <v>280</v>
      </c>
      <c r="G17" s="43">
        <f t="shared" si="1"/>
        <v>560</v>
      </c>
      <c r="H17" s="44">
        <v>0.23</v>
      </c>
      <c r="I17" s="43">
        <f t="shared" si="2"/>
        <v>128.80000000000001</v>
      </c>
      <c r="J17" s="45">
        <f t="shared" si="3"/>
        <v>688.8</v>
      </c>
    </row>
    <row r="18" spans="1:11" s="9" customFormat="1" ht="25.5" customHeight="1">
      <c r="A18" s="132" t="s">
        <v>120</v>
      </c>
      <c r="B18" s="102" t="s">
        <v>141</v>
      </c>
      <c r="C18" s="63" t="s">
        <v>165</v>
      </c>
      <c r="D18" s="103" t="s">
        <v>12</v>
      </c>
      <c r="E18" s="42">
        <v>2</v>
      </c>
      <c r="F18" s="43">
        <v>280</v>
      </c>
      <c r="G18" s="43">
        <f t="shared" si="1"/>
        <v>560</v>
      </c>
      <c r="H18" s="44">
        <v>0.23</v>
      </c>
      <c r="I18" s="43">
        <f t="shared" si="2"/>
        <v>128.80000000000001</v>
      </c>
      <c r="J18" s="45">
        <f t="shared" si="3"/>
        <v>688.8</v>
      </c>
    </row>
    <row r="19" spans="1:11" s="9" customFormat="1" ht="32.25" customHeight="1">
      <c r="A19" s="132" t="s">
        <v>121</v>
      </c>
      <c r="B19" s="101" t="s">
        <v>140</v>
      </c>
      <c r="C19" s="63" t="s">
        <v>165</v>
      </c>
      <c r="D19" s="99" t="s">
        <v>12</v>
      </c>
      <c r="E19" s="42">
        <v>2</v>
      </c>
      <c r="F19" s="48">
        <v>320</v>
      </c>
      <c r="G19" s="48">
        <f t="shared" si="1"/>
        <v>640</v>
      </c>
      <c r="H19" s="49">
        <v>0.23</v>
      </c>
      <c r="I19" s="48">
        <f t="shared" si="2"/>
        <v>147.20000000000002</v>
      </c>
      <c r="J19" s="50">
        <f t="shared" si="3"/>
        <v>787.2</v>
      </c>
    </row>
    <row r="20" spans="1:11" s="9" customFormat="1" ht="22.5" customHeight="1">
      <c r="A20" s="132" t="s">
        <v>46</v>
      </c>
      <c r="B20" s="77" t="s">
        <v>61</v>
      </c>
      <c r="C20" s="63" t="s">
        <v>165</v>
      </c>
      <c r="D20" s="47" t="s">
        <v>9</v>
      </c>
      <c r="E20" s="47">
        <v>2</v>
      </c>
      <c r="F20" s="48">
        <v>110</v>
      </c>
      <c r="G20" s="48">
        <f t="shared" si="1"/>
        <v>220</v>
      </c>
      <c r="H20" s="49">
        <v>0.23</v>
      </c>
      <c r="I20" s="48">
        <f t="shared" si="2"/>
        <v>50.6</v>
      </c>
      <c r="J20" s="50">
        <f t="shared" si="3"/>
        <v>270.60000000000002</v>
      </c>
    </row>
    <row r="21" spans="1:11" s="9" customFormat="1" ht="21" customHeight="1" thickBot="1">
      <c r="A21" s="135" t="s">
        <v>47</v>
      </c>
      <c r="B21" s="77" t="s">
        <v>61</v>
      </c>
      <c r="C21" s="63" t="s">
        <v>165</v>
      </c>
      <c r="D21" s="47" t="s">
        <v>9</v>
      </c>
      <c r="E21" s="47">
        <v>2</v>
      </c>
      <c r="F21" s="48">
        <v>110</v>
      </c>
      <c r="G21" s="48">
        <f>(E21*F21)</f>
        <v>220</v>
      </c>
      <c r="H21" s="49">
        <v>0.23</v>
      </c>
      <c r="I21" s="48">
        <f t="shared" si="2"/>
        <v>50.6</v>
      </c>
      <c r="J21" s="50">
        <f t="shared" si="3"/>
        <v>270.60000000000002</v>
      </c>
    </row>
    <row r="22" spans="1:11" s="14" customFormat="1" ht="24.75" thickBot="1">
      <c r="A22" s="136" t="s">
        <v>48</v>
      </c>
      <c r="B22" s="144" t="s">
        <v>158</v>
      </c>
      <c r="C22" s="58"/>
      <c r="D22" s="59" t="s">
        <v>10</v>
      </c>
      <c r="E22" s="59" t="s">
        <v>10</v>
      </c>
      <c r="F22" s="60" t="s">
        <v>10</v>
      </c>
      <c r="G22" s="60">
        <f>SUM(G7:G21)</f>
        <v>10820</v>
      </c>
      <c r="H22" s="61" t="s">
        <v>10</v>
      </c>
      <c r="I22" s="60">
        <f>SUM(I7:I21)</f>
        <v>2488.6</v>
      </c>
      <c r="J22" s="62">
        <f>SUM(J7:J21)</f>
        <v>13308.6</v>
      </c>
    </row>
    <row r="23" spans="1:11" s="9" customFormat="1" ht="26.25" customHeight="1" thickBot="1">
      <c r="A23" s="34">
        <v>17</v>
      </c>
      <c r="B23" s="193" t="s">
        <v>159</v>
      </c>
      <c r="C23" s="35"/>
      <c r="D23" s="36" t="s">
        <v>10</v>
      </c>
      <c r="E23" s="36" t="s">
        <v>10</v>
      </c>
      <c r="F23" s="56" t="s">
        <v>10</v>
      </c>
      <c r="G23" s="37">
        <f>G22*3</f>
        <v>32460</v>
      </c>
      <c r="H23" s="38" t="s">
        <v>10</v>
      </c>
      <c r="I23" s="37">
        <f>I22*3</f>
        <v>7465.7999999999993</v>
      </c>
      <c r="J23" s="39">
        <f>J22*3</f>
        <v>39925.800000000003</v>
      </c>
    </row>
    <row r="24" spans="1:11" s="9" customFormat="1" ht="18" customHeight="1">
      <c r="A24" s="55" t="s">
        <v>49</v>
      </c>
      <c r="B24" s="40" t="s">
        <v>56</v>
      </c>
      <c r="C24" s="63" t="s">
        <v>165</v>
      </c>
      <c r="D24" s="42" t="s">
        <v>9</v>
      </c>
      <c r="E24" s="42">
        <v>3</v>
      </c>
      <c r="F24" s="43">
        <v>450</v>
      </c>
      <c r="G24" s="43">
        <f t="shared" ref="G24:G29" si="4">E24*F24</f>
        <v>1350</v>
      </c>
      <c r="H24" s="44">
        <v>0.23</v>
      </c>
      <c r="I24" s="43">
        <f t="shared" si="0"/>
        <v>310.5</v>
      </c>
      <c r="J24" s="45">
        <f t="shared" ref="J24:J29" si="5">(G24+I24)</f>
        <v>1660.5</v>
      </c>
    </row>
    <row r="25" spans="1:11">
      <c r="A25" s="55" t="s">
        <v>53</v>
      </c>
      <c r="B25" s="64" t="s">
        <v>143</v>
      </c>
      <c r="C25" s="63" t="s">
        <v>165</v>
      </c>
      <c r="D25" s="42" t="s">
        <v>9</v>
      </c>
      <c r="E25" s="42">
        <v>4</v>
      </c>
      <c r="F25" s="43">
        <v>340</v>
      </c>
      <c r="G25" s="43">
        <f t="shared" si="4"/>
        <v>1360</v>
      </c>
      <c r="H25" s="44">
        <v>0.23</v>
      </c>
      <c r="I25" s="43">
        <f t="shared" si="0"/>
        <v>312.8</v>
      </c>
      <c r="J25" s="45">
        <f t="shared" si="5"/>
        <v>1672.8</v>
      </c>
      <c r="K25" s="11"/>
    </row>
    <row r="26" spans="1:11" ht="24.75" customHeight="1">
      <c r="A26" s="55" t="s">
        <v>54</v>
      </c>
      <c r="B26" s="64" t="s">
        <v>133</v>
      </c>
      <c r="C26" s="63" t="s">
        <v>165</v>
      </c>
      <c r="D26" s="42" t="s">
        <v>9</v>
      </c>
      <c r="E26" s="42">
        <v>2</v>
      </c>
      <c r="F26" s="43">
        <v>950</v>
      </c>
      <c r="G26" s="43">
        <f t="shared" si="4"/>
        <v>1900</v>
      </c>
      <c r="H26" s="44">
        <v>0.23</v>
      </c>
      <c r="I26" s="43">
        <f t="shared" si="0"/>
        <v>437</v>
      </c>
      <c r="J26" s="45">
        <f t="shared" si="5"/>
        <v>2337</v>
      </c>
      <c r="K26" s="11"/>
    </row>
    <row r="27" spans="1:11" ht="20.25" customHeight="1">
      <c r="A27" s="55" t="s">
        <v>14</v>
      </c>
      <c r="B27" s="64" t="s">
        <v>134</v>
      </c>
      <c r="C27" s="63" t="s">
        <v>165</v>
      </c>
      <c r="D27" s="42" t="s">
        <v>9</v>
      </c>
      <c r="E27" s="42">
        <v>2</v>
      </c>
      <c r="F27" s="43">
        <v>1200</v>
      </c>
      <c r="G27" s="43">
        <f t="shared" si="4"/>
        <v>2400</v>
      </c>
      <c r="H27" s="44">
        <v>0.23</v>
      </c>
      <c r="I27" s="43">
        <f t="shared" si="0"/>
        <v>552</v>
      </c>
      <c r="J27" s="45">
        <f t="shared" si="5"/>
        <v>2952</v>
      </c>
      <c r="K27" s="11"/>
    </row>
    <row r="28" spans="1:11">
      <c r="A28" s="55" t="s">
        <v>15</v>
      </c>
      <c r="B28" s="46" t="s">
        <v>125</v>
      </c>
      <c r="C28" s="63" t="s">
        <v>165</v>
      </c>
      <c r="D28" s="42" t="s">
        <v>9</v>
      </c>
      <c r="E28" s="42">
        <v>3</v>
      </c>
      <c r="F28" s="43">
        <v>270</v>
      </c>
      <c r="G28" s="43">
        <f t="shared" si="4"/>
        <v>810</v>
      </c>
      <c r="H28" s="44">
        <v>0.23</v>
      </c>
      <c r="I28" s="43">
        <f t="shared" si="0"/>
        <v>186.3</v>
      </c>
      <c r="J28" s="45">
        <f t="shared" si="5"/>
        <v>996.3</v>
      </c>
      <c r="K28" s="11"/>
    </row>
    <row r="29" spans="1:11">
      <c r="A29" s="86" t="s">
        <v>99</v>
      </c>
      <c r="B29" s="114" t="s">
        <v>55</v>
      </c>
      <c r="C29" s="115" t="s">
        <v>165</v>
      </c>
      <c r="D29" s="47" t="s">
        <v>9</v>
      </c>
      <c r="E29" s="47">
        <v>1</v>
      </c>
      <c r="F29" s="48">
        <v>900</v>
      </c>
      <c r="G29" s="48">
        <f t="shared" si="4"/>
        <v>900</v>
      </c>
      <c r="H29" s="49">
        <v>0.23</v>
      </c>
      <c r="I29" s="48">
        <f t="shared" si="0"/>
        <v>207</v>
      </c>
      <c r="J29" s="50">
        <f t="shared" si="5"/>
        <v>1107</v>
      </c>
      <c r="K29" s="11"/>
    </row>
    <row r="30" spans="1:11">
      <c r="A30" s="86" t="s">
        <v>178</v>
      </c>
      <c r="B30" s="64" t="s">
        <v>210</v>
      </c>
      <c r="C30" s="115" t="s">
        <v>165</v>
      </c>
      <c r="D30" s="47" t="s">
        <v>9</v>
      </c>
      <c r="E30" s="47">
        <v>1</v>
      </c>
      <c r="F30" s="48">
        <v>400</v>
      </c>
      <c r="G30" s="48">
        <f>E30*F30</f>
        <v>400</v>
      </c>
      <c r="H30" s="49">
        <v>0.23</v>
      </c>
      <c r="I30" s="48">
        <f>G30*H30</f>
        <v>92</v>
      </c>
      <c r="J30" s="50">
        <f>(G30+I30)</f>
        <v>492</v>
      </c>
      <c r="K30" s="11"/>
    </row>
    <row r="31" spans="1:11">
      <c r="A31" s="86" t="s">
        <v>16</v>
      </c>
      <c r="B31" s="64" t="s">
        <v>211</v>
      </c>
      <c r="C31" s="115" t="s">
        <v>165</v>
      </c>
      <c r="D31" s="47" t="s">
        <v>9</v>
      </c>
      <c r="E31" s="47">
        <v>1</v>
      </c>
      <c r="F31" s="48">
        <v>1200</v>
      </c>
      <c r="G31" s="48">
        <f>E31*F31</f>
        <v>1200</v>
      </c>
      <c r="H31" s="49">
        <v>0.23</v>
      </c>
      <c r="I31" s="48">
        <f>G31*H31</f>
        <v>276</v>
      </c>
      <c r="J31" s="50">
        <f>(G31+I31)</f>
        <v>1476</v>
      </c>
      <c r="K31" s="11"/>
    </row>
    <row r="32" spans="1:11">
      <c r="A32" s="86" t="s">
        <v>17</v>
      </c>
      <c r="B32" s="64" t="s">
        <v>212</v>
      </c>
      <c r="C32" s="115" t="s">
        <v>165</v>
      </c>
      <c r="D32" s="47" t="s">
        <v>9</v>
      </c>
      <c r="E32" s="47">
        <v>1</v>
      </c>
      <c r="F32" s="48">
        <v>2500</v>
      </c>
      <c r="G32" s="48">
        <f>E32*F32</f>
        <v>2500</v>
      </c>
      <c r="H32" s="49">
        <v>0.23</v>
      </c>
      <c r="I32" s="48">
        <f>G32*H32</f>
        <v>575</v>
      </c>
      <c r="J32" s="50">
        <f>(G32+I32)</f>
        <v>3075</v>
      </c>
      <c r="K32" s="11"/>
    </row>
    <row r="33" spans="1:12">
      <c r="A33" s="86" t="s">
        <v>57</v>
      </c>
      <c r="B33" s="84" t="s">
        <v>95</v>
      </c>
      <c r="C33" s="115" t="s">
        <v>165</v>
      </c>
      <c r="D33" s="99" t="s">
        <v>96</v>
      </c>
      <c r="E33" s="47">
        <v>10</v>
      </c>
      <c r="F33" s="48">
        <v>50</v>
      </c>
      <c r="G33" s="48">
        <f>E33*F33</f>
        <v>500</v>
      </c>
      <c r="H33" s="49">
        <v>0.23</v>
      </c>
      <c r="I33" s="48">
        <f>G33*H33</f>
        <v>115</v>
      </c>
      <c r="J33" s="50">
        <f>(G33+I33)</f>
        <v>615</v>
      </c>
      <c r="K33" s="11"/>
    </row>
    <row r="34" spans="1:12" s="9" customFormat="1" ht="25.5" customHeight="1">
      <c r="A34" s="149">
        <v>28</v>
      </c>
      <c r="B34" s="194" t="s">
        <v>191</v>
      </c>
      <c r="C34" s="128"/>
      <c r="D34" s="127" t="s">
        <v>10</v>
      </c>
      <c r="E34" s="127" t="s">
        <v>10</v>
      </c>
      <c r="F34" s="129" t="s">
        <v>10</v>
      </c>
      <c r="G34" s="129">
        <f>SUM(G24:G33)</f>
        <v>13320</v>
      </c>
      <c r="H34" s="130" t="s">
        <v>10</v>
      </c>
      <c r="I34" s="129">
        <f t="shared" ref="I34:J34" si="6">SUM(I24:I33)</f>
        <v>3063.6</v>
      </c>
      <c r="J34" s="150">
        <f t="shared" si="6"/>
        <v>16383.599999999999</v>
      </c>
    </row>
    <row r="35" spans="1:12" s="9" customFormat="1" ht="17.25" customHeight="1" thickBot="1">
      <c r="A35" s="256" t="s">
        <v>327</v>
      </c>
      <c r="B35" s="257"/>
      <c r="C35" s="257"/>
      <c r="D35" s="257"/>
      <c r="E35" s="257"/>
      <c r="F35" s="257"/>
      <c r="G35" s="257"/>
      <c r="H35" s="257"/>
      <c r="I35" s="257"/>
      <c r="J35" s="258"/>
      <c r="L35" s="14"/>
    </row>
    <row r="36" spans="1:12" ht="36.75" customHeight="1">
      <c r="A36" s="55" t="s">
        <v>18</v>
      </c>
      <c r="B36" s="187" t="s">
        <v>293</v>
      </c>
      <c r="C36" s="63" t="s">
        <v>165</v>
      </c>
      <c r="D36" s="42" t="s">
        <v>11</v>
      </c>
      <c r="E36" s="42">
        <v>2</v>
      </c>
      <c r="F36" s="51">
        <v>250</v>
      </c>
      <c r="G36" s="48">
        <f>E36*F36</f>
        <v>500</v>
      </c>
      <c r="H36" s="44">
        <v>0.23</v>
      </c>
      <c r="I36" s="43">
        <f t="shared" ref="I36:I44" si="7">G36*H36</f>
        <v>115</v>
      </c>
      <c r="J36" s="45">
        <f t="shared" ref="J36:J44" si="8">(G36+I36)</f>
        <v>615</v>
      </c>
      <c r="K36" s="13"/>
      <c r="L36" s="12"/>
    </row>
    <row r="37" spans="1:12" ht="33.75" customHeight="1">
      <c r="A37" s="55" t="s">
        <v>19</v>
      </c>
      <c r="B37" s="187" t="s">
        <v>294</v>
      </c>
      <c r="C37" s="63" t="s">
        <v>165</v>
      </c>
      <c r="D37" s="42" t="s">
        <v>11</v>
      </c>
      <c r="E37" s="42">
        <v>2</v>
      </c>
      <c r="F37" s="51">
        <v>250</v>
      </c>
      <c r="G37" s="43">
        <f t="shared" ref="G37:G42" si="9">(E37*F37)</f>
        <v>500</v>
      </c>
      <c r="H37" s="44">
        <v>0.23</v>
      </c>
      <c r="I37" s="43">
        <f t="shared" si="7"/>
        <v>115</v>
      </c>
      <c r="J37" s="45">
        <f t="shared" si="8"/>
        <v>615</v>
      </c>
      <c r="K37" s="13"/>
      <c r="L37" s="12"/>
    </row>
    <row r="38" spans="1:12" ht="36.75" customHeight="1">
      <c r="A38" s="55" t="s">
        <v>20</v>
      </c>
      <c r="B38" s="187" t="s">
        <v>295</v>
      </c>
      <c r="C38" s="63" t="s">
        <v>165</v>
      </c>
      <c r="D38" s="42" t="s">
        <v>11</v>
      </c>
      <c r="E38" s="42">
        <v>2</v>
      </c>
      <c r="F38" s="51">
        <v>250</v>
      </c>
      <c r="G38" s="43">
        <f t="shared" si="9"/>
        <v>500</v>
      </c>
      <c r="H38" s="44">
        <v>0.23</v>
      </c>
      <c r="I38" s="43">
        <f t="shared" si="7"/>
        <v>115</v>
      </c>
      <c r="J38" s="45">
        <f t="shared" si="8"/>
        <v>615</v>
      </c>
      <c r="K38" s="13"/>
      <c r="L38" s="12"/>
    </row>
    <row r="39" spans="1:12" ht="36.75" customHeight="1">
      <c r="A39" s="55" t="s">
        <v>100</v>
      </c>
      <c r="B39" s="186" t="s">
        <v>296</v>
      </c>
      <c r="C39" s="63" t="s">
        <v>165</v>
      </c>
      <c r="D39" s="42" t="s">
        <v>11</v>
      </c>
      <c r="E39" s="42">
        <v>2</v>
      </c>
      <c r="F39" s="43">
        <v>250</v>
      </c>
      <c r="G39" s="43">
        <f t="shared" si="9"/>
        <v>500</v>
      </c>
      <c r="H39" s="44">
        <v>0.23</v>
      </c>
      <c r="I39" s="43">
        <f t="shared" si="7"/>
        <v>115</v>
      </c>
      <c r="J39" s="45">
        <f t="shared" si="8"/>
        <v>615</v>
      </c>
      <c r="K39" s="13"/>
      <c r="L39" s="12"/>
    </row>
    <row r="40" spans="1:12" ht="28.5" customHeight="1">
      <c r="A40" s="55" t="s">
        <v>145</v>
      </c>
      <c r="B40" s="186" t="s">
        <v>297</v>
      </c>
      <c r="C40" s="63" t="s">
        <v>165</v>
      </c>
      <c r="D40" s="42" t="s">
        <v>11</v>
      </c>
      <c r="E40" s="42">
        <v>2</v>
      </c>
      <c r="F40" s="43">
        <v>250</v>
      </c>
      <c r="G40" s="43">
        <f t="shared" si="9"/>
        <v>500</v>
      </c>
      <c r="H40" s="44">
        <v>0.23</v>
      </c>
      <c r="I40" s="43">
        <f t="shared" si="7"/>
        <v>115</v>
      </c>
      <c r="J40" s="45">
        <f t="shared" si="8"/>
        <v>615</v>
      </c>
      <c r="K40" s="13"/>
      <c r="L40" s="12"/>
    </row>
    <row r="41" spans="1:12" ht="27.75" customHeight="1">
      <c r="A41" s="55" t="s">
        <v>179</v>
      </c>
      <c r="B41" s="186" t="s">
        <v>298</v>
      </c>
      <c r="C41" s="63" t="s">
        <v>165</v>
      </c>
      <c r="D41" s="42" t="s">
        <v>11</v>
      </c>
      <c r="E41" s="42">
        <v>2</v>
      </c>
      <c r="F41" s="51">
        <v>220</v>
      </c>
      <c r="G41" s="43">
        <f t="shared" si="9"/>
        <v>440</v>
      </c>
      <c r="H41" s="44">
        <v>0.23</v>
      </c>
      <c r="I41" s="43">
        <f t="shared" si="7"/>
        <v>101.2</v>
      </c>
      <c r="J41" s="45">
        <f t="shared" si="8"/>
        <v>541.20000000000005</v>
      </c>
      <c r="K41" s="13"/>
      <c r="L41" s="12"/>
    </row>
    <row r="42" spans="1:12">
      <c r="A42" s="55" t="s">
        <v>180</v>
      </c>
      <c r="B42" s="186" t="s">
        <v>299</v>
      </c>
      <c r="C42" s="63" t="s">
        <v>165</v>
      </c>
      <c r="D42" s="42" t="s">
        <v>11</v>
      </c>
      <c r="E42" s="42">
        <v>2</v>
      </c>
      <c r="F42" s="43">
        <v>810</v>
      </c>
      <c r="G42" s="43">
        <f t="shared" si="9"/>
        <v>1620</v>
      </c>
      <c r="H42" s="44">
        <v>0.23</v>
      </c>
      <c r="I42" s="43">
        <f t="shared" si="7"/>
        <v>372.6</v>
      </c>
      <c r="J42" s="45">
        <f t="shared" si="8"/>
        <v>1992.6</v>
      </c>
      <c r="K42" s="13"/>
      <c r="L42" s="12"/>
    </row>
    <row r="43" spans="1:12" ht="28.5">
      <c r="A43" s="55" t="s">
        <v>21</v>
      </c>
      <c r="B43" s="190" t="s">
        <v>300</v>
      </c>
      <c r="C43" s="63" t="s">
        <v>165</v>
      </c>
      <c r="D43" s="42" t="s">
        <v>12</v>
      </c>
      <c r="E43" s="42">
        <v>2</v>
      </c>
      <c r="F43" s="43">
        <v>1200</v>
      </c>
      <c r="G43" s="48">
        <f>E43*F43</f>
        <v>2400</v>
      </c>
      <c r="H43" s="44">
        <v>0.23</v>
      </c>
      <c r="I43" s="43">
        <f t="shared" si="7"/>
        <v>552</v>
      </c>
      <c r="J43" s="45">
        <f t="shared" si="8"/>
        <v>2952</v>
      </c>
      <c r="K43" s="13"/>
      <c r="L43" s="12"/>
    </row>
    <row r="44" spans="1:12" ht="18.75" customHeight="1" thickBot="1">
      <c r="A44" s="55" t="s">
        <v>22</v>
      </c>
      <c r="B44" s="77" t="s">
        <v>61</v>
      </c>
      <c r="C44" s="63" t="s">
        <v>165</v>
      </c>
      <c r="D44" s="47" t="s">
        <v>9</v>
      </c>
      <c r="E44" s="47">
        <v>2</v>
      </c>
      <c r="F44" s="48">
        <v>110</v>
      </c>
      <c r="G44" s="48">
        <f>E44*F44</f>
        <v>220</v>
      </c>
      <c r="H44" s="49">
        <v>0.23</v>
      </c>
      <c r="I44" s="48">
        <f t="shared" si="7"/>
        <v>50.6</v>
      </c>
      <c r="J44" s="45">
        <f t="shared" si="8"/>
        <v>270.60000000000002</v>
      </c>
      <c r="K44" s="13"/>
      <c r="L44" s="12"/>
    </row>
    <row r="45" spans="1:12" ht="28.5" customHeight="1" thickBot="1">
      <c r="A45" s="88">
        <v>38</v>
      </c>
      <c r="B45" s="144" t="s">
        <v>192</v>
      </c>
      <c r="C45" s="166"/>
      <c r="D45" s="167" t="s">
        <v>10</v>
      </c>
      <c r="E45" s="167" t="s">
        <v>10</v>
      </c>
      <c r="F45" s="168" t="s">
        <v>10</v>
      </c>
      <c r="G45" s="168">
        <f>SUM(G36:G44)</f>
        <v>7180</v>
      </c>
      <c r="H45" s="169" t="s">
        <v>10</v>
      </c>
      <c r="I45" s="168">
        <f>SUM(I36:I44)</f>
        <v>1651.4</v>
      </c>
      <c r="J45" s="170">
        <f>SUM(J36:J44)</f>
        <v>8831.4</v>
      </c>
      <c r="K45" s="13"/>
      <c r="L45" s="12"/>
    </row>
    <row r="46" spans="1:12" ht="28.5" customHeight="1" thickBot="1">
      <c r="A46" s="57">
        <v>39</v>
      </c>
      <c r="B46" s="192" t="s">
        <v>193</v>
      </c>
      <c r="C46" s="58"/>
      <c r="D46" s="59" t="s">
        <v>10</v>
      </c>
      <c r="E46" s="59" t="s">
        <v>10</v>
      </c>
      <c r="F46" s="76" t="s">
        <v>10</v>
      </c>
      <c r="G46" s="60">
        <f>G45*3</f>
        <v>21540</v>
      </c>
      <c r="H46" s="61" t="s">
        <v>10</v>
      </c>
      <c r="I46" s="60">
        <f>I45*3</f>
        <v>4954.2000000000007</v>
      </c>
      <c r="J46" s="62">
        <f>J45*3</f>
        <v>26494.199999999997</v>
      </c>
      <c r="K46" s="13"/>
      <c r="L46" s="12"/>
    </row>
    <row r="47" spans="1:12" ht="28.5" customHeight="1">
      <c r="A47" s="151" t="s">
        <v>101</v>
      </c>
      <c r="B47" s="64" t="s">
        <v>259</v>
      </c>
      <c r="C47" s="63" t="s">
        <v>165</v>
      </c>
      <c r="D47" s="42" t="s">
        <v>9</v>
      </c>
      <c r="E47" s="42">
        <v>2</v>
      </c>
      <c r="F47" s="43">
        <v>800</v>
      </c>
      <c r="G47" s="51">
        <f>E47*F47</f>
        <v>1600</v>
      </c>
      <c r="H47" s="74">
        <v>0.23</v>
      </c>
      <c r="I47" s="51">
        <f t="shared" ref="I47:I56" si="10">G47*H47</f>
        <v>368</v>
      </c>
      <c r="J47" s="75">
        <f t="shared" ref="J47:J56" si="11">(G47+I47)</f>
        <v>1968</v>
      </c>
      <c r="K47" s="13"/>
      <c r="L47" s="12"/>
    </row>
    <row r="48" spans="1:12" ht="28.5" customHeight="1">
      <c r="A48" s="151" t="s">
        <v>181</v>
      </c>
      <c r="B48" s="64" t="s">
        <v>260</v>
      </c>
      <c r="C48" s="63" t="s">
        <v>165</v>
      </c>
      <c r="D48" s="42" t="s">
        <v>9</v>
      </c>
      <c r="E48" s="42">
        <v>2</v>
      </c>
      <c r="F48" s="43">
        <v>1100</v>
      </c>
      <c r="G48" s="43">
        <f>E48*F48</f>
        <v>2200</v>
      </c>
      <c r="H48" s="44">
        <v>0.23</v>
      </c>
      <c r="I48" s="43">
        <f t="shared" si="10"/>
        <v>506</v>
      </c>
      <c r="J48" s="45">
        <f t="shared" si="11"/>
        <v>2706</v>
      </c>
      <c r="K48" s="13"/>
      <c r="L48" s="12"/>
    </row>
    <row r="49" spans="1:12" ht="28.5" customHeight="1">
      <c r="A49" s="151" t="s">
        <v>58</v>
      </c>
      <c r="B49" s="100" t="s">
        <v>135</v>
      </c>
      <c r="C49" s="63" t="s">
        <v>165</v>
      </c>
      <c r="D49" s="42" t="s">
        <v>9</v>
      </c>
      <c r="E49" s="42">
        <v>2</v>
      </c>
      <c r="F49" s="43">
        <v>3480</v>
      </c>
      <c r="G49" s="43">
        <f>E49*F49</f>
        <v>6960</v>
      </c>
      <c r="H49" s="44">
        <v>0.23</v>
      </c>
      <c r="I49" s="43">
        <f t="shared" si="10"/>
        <v>1600.8000000000002</v>
      </c>
      <c r="J49" s="45">
        <f t="shared" si="11"/>
        <v>8560.7999999999993</v>
      </c>
      <c r="K49" s="13"/>
      <c r="L49" s="12"/>
    </row>
    <row r="50" spans="1:12" ht="28.5" customHeight="1">
      <c r="A50" s="151" t="s">
        <v>59</v>
      </c>
      <c r="B50" s="79" t="s">
        <v>128</v>
      </c>
      <c r="C50" s="63" t="s">
        <v>165</v>
      </c>
      <c r="D50" s="47" t="s">
        <v>9</v>
      </c>
      <c r="E50" s="42">
        <v>2</v>
      </c>
      <c r="F50" s="48">
        <v>1690</v>
      </c>
      <c r="G50" s="48">
        <f>E50*F50</f>
        <v>3380</v>
      </c>
      <c r="H50" s="49">
        <v>0.23</v>
      </c>
      <c r="I50" s="48">
        <f t="shared" si="10"/>
        <v>777.4</v>
      </c>
      <c r="J50" s="50">
        <f t="shared" si="11"/>
        <v>4157.3999999999996</v>
      </c>
      <c r="K50" s="13"/>
      <c r="L50" s="12"/>
    </row>
    <row r="51" spans="1:12" ht="28.5" customHeight="1">
      <c r="A51" s="151" t="s">
        <v>60</v>
      </c>
      <c r="B51" s="79" t="s">
        <v>213</v>
      </c>
      <c r="C51" s="115" t="s">
        <v>165</v>
      </c>
      <c r="D51" s="47" t="s">
        <v>9</v>
      </c>
      <c r="E51" s="42">
        <v>1</v>
      </c>
      <c r="F51" s="48">
        <v>3100</v>
      </c>
      <c r="G51" s="48">
        <f t="shared" ref="G51:G56" si="12">(E51*F51)</f>
        <v>3100</v>
      </c>
      <c r="H51" s="49">
        <v>0.23</v>
      </c>
      <c r="I51" s="48">
        <f t="shared" si="10"/>
        <v>713</v>
      </c>
      <c r="J51" s="50">
        <f t="shared" si="11"/>
        <v>3813</v>
      </c>
      <c r="K51" s="13"/>
      <c r="L51" s="12"/>
    </row>
    <row r="52" spans="1:12" ht="28.5" customHeight="1">
      <c r="A52" s="151" t="s">
        <v>62</v>
      </c>
      <c r="B52" s="64" t="s">
        <v>210</v>
      </c>
      <c r="C52" s="115" t="s">
        <v>165</v>
      </c>
      <c r="D52" s="47" t="s">
        <v>9</v>
      </c>
      <c r="E52" s="42">
        <v>1</v>
      </c>
      <c r="F52" s="48">
        <v>450</v>
      </c>
      <c r="G52" s="48">
        <f t="shared" si="12"/>
        <v>450</v>
      </c>
      <c r="H52" s="49">
        <v>0.23</v>
      </c>
      <c r="I52" s="48">
        <f t="shared" si="10"/>
        <v>103.5</v>
      </c>
      <c r="J52" s="50">
        <f t="shared" si="11"/>
        <v>553.5</v>
      </c>
      <c r="K52" s="13"/>
      <c r="L52" s="12"/>
    </row>
    <row r="53" spans="1:12" ht="28.5" customHeight="1">
      <c r="A53" s="151" t="s">
        <v>23</v>
      </c>
      <c r="B53" s="64" t="s">
        <v>214</v>
      </c>
      <c r="C53" s="115" t="s">
        <v>165</v>
      </c>
      <c r="D53" s="47" t="s">
        <v>9</v>
      </c>
      <c r="E53" s="42">
        <v>1</v>
      </c>
      <c r="F53" s="48">
        <v>2890</v>
      </c>
      <c r="G53" s="48">
        <f t="shared" si="12"/>
        <v>2890</v>
      </c>
      <c r="H53" s="49">
        <v>0.23</v>
      </c>
      <c r="I53" s="48">
        <f t="shared" si="10"/>
        <v>664.7</v>
      </c>
      <c r="J53" s="50">
        <f t="shared" si="11"/>
        <v>3554.7</v>
      </c>
      <c r="K53" s="13"/>
      <c r="L53" s="12"/>
    </row>
    <row r="54" spans="1:12" ht="28.5" customHeight="1">
      <c r="A54" s="151" t="s">
        <v>24</v>
      </c>
      <c r="B54" s="64" t="s">
        <v>215</v>
      </c>
      <c r="C54" s="115" t="s">
        <v>165</v>
      </c>
      <c r="D54" s="47" t="s">
        <v>9</v>
      </c>
      <c r="E54" s="42">
        <v>1</v>
      </c>
      <c r="F54" s="48">
        <v>1280</v>
      </c>
      <c r="G54" s="48">
        <f t="shared" si="12"/>
        <v>1280</v>
      </c>
      <c r="H54" s="49">
        <v>0.23</v>
      </c>
      <c r="I54" s="48">
        <f t="shared" si="10"/>
        <v>294.40000000000003</v>
      </c>
      <c r="J54" s="50">
        <f t="shared" si="11"/>
        <v>1574.4</v>
      </c>
      <c r="K54" s="13"/>
      <c r="L54" s="12"/>
    </row>
    <row r="55" spans="1:12" ht="28.5" customHeight="1">
      <c r="A55" s="151" t="s">
        <v>25</v>
      </c>
      <c r="B55" s="64" t="s">
        <v>216</v>
      </c>
      <c r="C55" s="115" t="s">
        <v>165</v>
      </c>
      <c r="D55" s="47" t="s">
        <v>9</v>
      </c>
      <c r="E55" s="42">
        <v>1</v>
      </c>
      <c r="F55" s="48">
        <v>1550</v>
      </c>
      <c r="G55" s="48">
        <f t="shared" si="12"/>
        <v>1550</v>
      </c>
      <c r="H55" s="49">
        <v>0.23</v>
      </c>
      <c r="I55" s="48">
        <f t="shared" si="10"/>
        <v>356.5</v>
      </c>
      <c r="J55" s="50">
        <f t="shared" si="11"/>
        <v>1906.5</v>
      </c>
      <c r="K55" s="13"/>
      <c r="L55" s="12"/>
    </row>
    <row r="56" spans="1:12" ht="28.5" customHeight="1" thickBot="1">
      <c r="A56" s="152" t="s">
        <v>102</v>
      </c>
      <c r="B56" s="64" t="s">
        <v>217</v>
      </c>
      <c r="C56" s="115" t="s">
        <v>165</v>
      </c>
      <c r="D56" s="47" t="s">
        <v>9</v>
      </c>
      <c r="E56" s="42">
        <v>1</v>
      </c>
      <c r="F56" s="48">
        <v>1250</v>
      </c>
      <c r="G56" s="48">
        <f t="shared" si="12"/>
        <v>1250</v>
      </c>
      <c r="H56" s="49">
        <v>0.23</v>
      </c>
      <c r="I56" s="48">
        <f t="shared" si="10"/>
        <v>287.5</v>
      </c>
      <c r="J56" s="50">
        <f t="shared" si="11"/>
        <v>1537.5</v>
      </c>
      <c r="K56" s="13"/>
      <c r="L56" s="12"/>
    </row>
    <row r="57" spans="1:12" ht="32.25" customHeight="1" thickBot="1">
      <c r="A57" s="68">
        <v>50</v>
      </c>
      <c r="B57" s="139" t="s">
        <v>194</v>
      </c>
      <c r="C57" s="69"/>
      <c r="D57" s="70" t="s">
        <v>10</v>
      </c>
      <c r="E57" s="70" t="s">
        <v>10</v>
      </c>
      <c r="F57" s="71" t="s">
        <v>10</v>
      </c>
      <c r="G57" s="71">
        <f>SUM(G47:G56)</f>
        <v>24660</v>
      </c>
      <c r="H57" s="72" t="s">
        <v>10</v>
      </c>
      <c r="I57" s="71">
        <f t="shared" ref="I57:J57" si="13">SUM(I47:I56)</f>
        <v>5671.8</v>
      </c>
      <c r="J57" s="73">
        <f t="shared" si="13"/>
        <v>30331.8</v>
      </c>
      <c r="K57" s="13"/>
      <c r="L57" s="12"/>
    </row>
    <row r="58" spans="1:12" ht="23.25" customHeight="1" thickBot="1">
      <c r="A58" s="260" t="s">
        <v>328</v>
      </c>
      <c r="B58" s="261"/>
      <c r="C58" s="261"/>
      <c r="D58" s="261"/>
      <c r="E58" s="261"/>
      <c r="F58" s="261"/>
      <c r="G58" s="261"/>
      <c r="H58" s="261"/>
      <c r="I58" s="261"/>
      <c r="J58" s="262"/>
      <c r="K58" s="13"/>
      <c r="L58" s="12"/>
    </row>
    <row r="59" spans="1:12" ht="44.25" customHeight="1">
      <c r="A59" s="176" t="s">
        <v>146</v>
      </c>
      <c r="B59" s="187" t="s">
        <v>322</v>
      </c>
      <c r="C59" s="177" t="s">
        <v>165</v>
      </c>
      <c r="D59" s="178" t="s">
        <v>11</v>
      </c>
      <c r="E59" s="178">
        <v>2</v>
      </c>
      <c r="F59" s="51">
        <v>980</v>
      </c>
      <c r="G59" s="51">
        <f t="shared" ref="G59:G66" si="14">(E59*F59)</f>
        <v>1960</v>
      </c>
      <c r="H59" s="74">
        <v>0.23</v>
      </c>
      <c r="I59" s="51">
        <f t="shared" ref="I59:I76" si="15">G59*H59</f>
        <v>450.8</v>
      </c>
      <c r="J59" s="75">
        <f t="shared" ref="J59:J70" si="16">(G59+I59)</f>
        <v>2410.8000000000002</v>
      </c>
      <c r="K59" s="13"/>
      <c r="L59" s="12"/>
    </row>
    <row r="60" spans="1:12" ht="45" customHeight="1">
      <c r="A60" s="55" t="s">
        <v>26</v>
      </c>
      <c r="B60" s="187" t="s">
        <v>278</v>
      </c>
      <c r="C60" s="63" t="s">
        <v>165</v>
      </c>
      <c r="D60" s="42" t="s">
        <v>11</v>
      </c>
      <c r="E60" s="42">
        <v>2</v>
      </c>
      <c r="F60" s="43">
        <v>450</v>
      </c>
      <c r="G60" s="43">
        <f t="shared" si="14"/>
        <v>900</v>
      </c>
      <c r="H60" s="44">
        <v>0.23</v>
      </c>
      <c r="I60" s="43">
        <f t="shared" si="15"/>
        <v>207</v>
      </c>
      <c r="J60" s="45">
        <f t="shared" si="16"/>
        <v>1107</v>
      </c>
      <c r="K60" s="13"/>
      <c r="L60" s="12"/>
    </row>
    <row r="61" spans="1:12" ht="42" customHeight="1">
      <c r="A61" s="55" t="s">
        <v>27</v>
      </c>
      <c r="B61" s="187" t="s">
        <v>279</v>
      </c>
      <c r="C61" s="63" t="s">
        <v>165</v>
      </c>
      <c r="D61" s="42" t="s">
        <v>11</v>
      </c>
      <c r="E61" s="42">
        <v>2</v>
      </c>
      <c r="F61" s="43">
        <v>450</v>
      </c>
      <c r="G61" s="43">
        <f t="shared" si="14"/>
        <v>900</v>
      </c>
      <c r="H61" s="44">
        <v>0.23</v>
      </c>
      <c r="I61" s="43">
        <f t="shared" si="15"/>
        <v>207</v>
      </c>
      <c r="J61" s="45">
        <f t="shared" si="16"/>
        <v>1107</v>
      </c>
      <c r="K61" s="13"/>
      <c r="L61" s="12"/>
    </row>
    <row r="62" spans="1:12" ht="43.5" customHeight="1">
      <c r="A62" s="55" t="s">
        <v>28</v>
      </c>
      <c r="B62" s="188" t="s">
        <v>318</v>
      </c>
      <c r="C62" s="63" t="s">
        <v>165</v>
      </c>
      <c r="D62" s="42" t="s">
        <v>11</v>
      </c>
      <c r="E62" s="42">
        <v>2</v>
      </c>
      <c r="F62" s="43">
        <v>450</v>
      </c>
      <c r="G62" s="43">
        <f>(E62*F62)</f>
        <v>900</v>
      </c>
      <c r="H62" s="44">
        <v>0.23</v>
      </c>
      <c r="I62" s="43">
        <f t="shared" si="15"/>
        <v>207</v>
      </c>
      <c r="J62" s="45">
        <f t="shared" si="16"/>
        <v>1107</v>
      </c>
      <c r="K62" s="13"/>
      <c r="L62" s="12"/>
    </row>
    <row r="63" spans="1:12" ht="30" customHeight="1">
      <c r="A63" s="55" t="s">
        <v>29</v>
      </c>
      <c r="B63" s="187" t="s">
        <v>319</v>
      </c>
      <c r="C63" s="63" t="s">
        <v>165</v>
      </c>
      <c r="D63" s="42" t="s">
        <v>11</v>
      </c>
      <c r="E63" s="42">
        <v>2</v>
      </c>
      <c r="F63" s="43">
        <v>450</v>
      </c>
      <c r="G63" s="43">
        <f t="shared" si="14"/>
        <v>900</v>
      </c>
      <c r="H63" s="44">
        <v>0.23</v>
      </c>
      <c r="I63" s="43">
        <f t="shared" si="15"/>
        <v>207</v>
      </c>
      <c r="J63" s="45">
        <f t="shared" si="16"/>
        <v>1107</v>
      </c>
      <c r="K63" s="13"/>
      <c r="L63" s="12"/>
    </row>
    <row r="64" spans="1:12" s="9" customFormat="1" ht="42.75">
      <c r="A64" s="55" t="s">
        <v>30</v>
      </c>
      <c r="B64" s="187" t="s">
        <v>320</v>
      </c>
      <c r="C64" s="63" t="s">
        <v>165</v>
      </c>
      <c r="D64" s="42" t="s">
        <v>11</v>
      </c>
      <c r="E64" s="42">
        <v>2</v>
      </c>
      <c r="F64" s="43">
        <v>480</v>
      </c>
      <c r="G64" s="43">
        <f t="shared" si="14"/>
        <v>960</v>
      </c>
      <c r="H64" s="44">
        <v>0.23</v>
      </c>
      <c r="I64" s="43">
        <f t="shared" si="15"/>
        <v>220.8</v>
      </c>
      <c r="J64" s="45">
        <f t="shared" si="16"/>
        <v>1180.8</v>
      </c>
      <c r="L64" s="12"/>
    </row>
    <row r="65" spans="1:11" ht="43.5" customHeight="1">
      <c r="A65" s="55" t="s">
        <v>64</v>
      </c>
      <c r="B65" s="187" t="s">
        <v>281</v>
      </c>
      <c r="C65" s="63" t="s">
        <v>165</v>
      </c>
      <c r="D65" s="42" t="s">
        <v>11</v>
      </c>
      <c r="E65" s="42">
        <v>2</v>
      </c>
      <c r="F65" s="43">
        <v>480</v>
      </c>
      <c r="G65" s="43">
        <f t="shared" si="14"/>
        <v>960</v>
      </c>
      <c r="H65" s="44">
        <v>0.23</v>
      </c>
      <c r="I65" s="43">
        <f t="shared" si="15"/>
        <v>220.8</v>
      </c>
      <c r="J65" s="45">
        <f t="shared" si="16"/>
        <v>1180.8</v>
      </c>
      <c r="K65" s="9"/>
    </row>
    <row r="66" spans="1:11" ht="42.75">
      <c r="A66" s="55" t="s">
        <v>166</v>
      </c>
      <c r="B66" s="187" t="s">
        <v>282</v>
      </c>
      <c r="C66" s="63" t="s">
        <v>165</v>
      </c>
      <c r="D66" s="42" t="s">
        <v>11</v>
      </c>
      <c r="E66" s="42">
        <v>2</v>
      </c>
      <c r="F66" s="43">
        <v>430</v>
      </c>
      <c r="G66" s="43">
        <f t="shared" si="14"/>
        <v>860</v>
      </c>
      <c r="H66" s="44">
        <v>0.23</v>
      </c>
      <c r="I66" s="43">
        <f t="shared" si="15"/>
        <v>197.8</v>
      </c>
      <c r="J66" s="45">
        <f t="shared" si="16"/>
        <v>1057.8</v>
      </c>
      <c r="K66" s="9"/>
    </row>
    <row r="67" spans="1:11" ht="28.5">
      <c r="A67" s="55" t="s">
        <v>65</v>
      </c>
      <c r="B67" s="102" t="s">
        <v>283</v>
      </c>
      <c r="C67" s="63" t="s">
        <v>175</v>
      </c>
      <c r="D67" s="42" t="s">
        <v>11</v>
      </c>
      <c r="E67" s="42">
        <v>2</v>
      </c>
      <c r="F67" s="43">
        <v>440</v>
      </c>
      <c r="G67" s="43">
        <f>(E67*F67)</f>
        <v>880</v>
      </c>
      <c r="H67" s="44">
        <v>0.23</v>
      </c>
      <c r="I67" s="43">
        <f t="shared" si="15"/>
        <v>202.4</v>
      </c>
      <c r="J67" s="45">
        <f t="shared" si="16"/>
        <v>1082.4000000000001</v>
      </c>
      <c r="K67" s="9"/>
    </row>
    <row r="68" spans="1:11" ht="28.5">
      <c r="A68" s="55" t="s">
        <v>66</v>
      </c>
      <c r="B68" s="102" t="s">
        <v>284</v>
      </c>
      <c r="C68" s="63" t="s">
        <v>176</v>
      </c>
      <c r="D68" s="42" t="s">
        <v>11</v>
      </c>
      <c r="E68" s="42">
        <v>2</v>
      </c>
      <c r="F68" s="43">
        <v>540</v>
      </c>
      <c r="G68" s="43">
        <f>(E68*F68)</f>
        <v>1080</v>
      </c>
      <c r="H68" s="44">
        <v>0.23</v>
      </c>
      <c r="I68" s="43">
        <f t="shared" si="15"/>
        <v>248.4</v>
      </c>
      <c r="J68" s="45">
        <f t="shared" si="16"/>
        <v>1328.4</v>
      </c>
      <c r="K68" s="9"/>
    </row>
    <row r="69" spans="1:11" ht="28.5">
      <c r="A69" s="55" t="s">
        <v>67</v>
      </c>
      <c r="B69" s="102" t="s">
        <v>285</v>
      </c>
      <c r="C69" s="63" t="s">
        <v>177</v>
      </c>
      <c r="D69" s="42" t="s">
        <v>11</v>
      </c>
      <c r="E69" s="42">
        <v>2</v>
      </c>
      <c r="F69" s="43">
        <v>200</v>
      </c>
      <c r="G69" s="43">
        <f>(E69*F69)</f>
        <v>400</v>
      </c>
      <c r="H69" s="44">
        <v>0.23</v>
      </c>
      <c r="I69" s="43">
        <f t="shared" si="15"/>
        <v>92</v>
      </c>
      <c r="J69" s="45">
        <f t="shared" si="16"/>
        <v>492</v>
      </c>
      <c r="K69" s="9"/>
    </row>
    <row r="70" spans="1:11" ht="29.25" customHeight="1">
      <c r="A70" s="55" t="s">
        <v>68</v>
      </c>
      <c r="B70" s="186" t="s">
        <v>286</v>
      </c>
      <c r="C70" s="63" t="s">
        <v>165</v>
      </c>
      <c r="D70" s="103" t="s">
        <v>12</v>
      </c>
      <c r="E70" s="42">
        <v>2</v>
      </c>
      <c r="F70" s="43">
        <v>680</v>
      </c>
      <c r="G70" s="43">
        <f>E70*F70</f>
        <v>1360</v>
      </c>
      <c r="H70" s="44">
        <v>0.23</v>
      </c>
      <c r="I70" s="43">
        <f t="shared" si="15"/>
        <v>312.8</v>
      </c>
      <c r="J70" s="45">
        <f t="shared" si="16"/>
        <v>1672.8</v>
      </c>
      <c r="K70" s="9"/>
    </row>
    <row r="71" spans="1:11" ht="29.25" customHeight="1">
      <c r="A71" s="55" t="s">
        <v>69</v>
      </c>
      <c r="B71" s="186" t="s">
        <v>287</v>
      </c>
      <c r="C71" s="63" t="s">
        <v>165</v>
      </c>
      <c r="D71" s="103" t="s">
        <v>12</v>
      </c>
      <c r="E71" s="42">
        <v>2</v>
      </c>
      <c r="F71" s="43">
        <v>440</v>
      </c>
      <c r="G71" s="43">
        <f>E71*F71</f>
        <v>880</v>
      </c>
      <c r="H71" s="44">
        <v>0.23</v>
      </c>
      <c r="I71" s="43">
        <f t="shared" si="15"/>
        <v>202.4</v>
      </c>
      <c r="J71" s="45">
        <f>G71+I71</f>
        <v>1082.4000000000001</v>
      </c>
      <c r="K71" s="9"/>
    </row>
    <row r="72" spans="1:11" ht="29.25" customHeight="1">
      <c r="A72" s="55" t="s">
        <v>70</v>
      </c>
      <c r="B72" s="186" t="s">
        <v>288</v>
      </c>
      <c r="C72" s="63" t="s">
        <v>165</v>
      </c>
      <c r="D72" s="103" t="s">
        <v>12</v>
      </c>
      <c r="E72" s="42">
        <v>2</v>
      </c>
      <c r="F72" s="48">
        <v>1400</v>
      </c>
      <c r="G72" s="43">
        <f>E72*F72</f>
        <v>2800</v>
      </c>
      <c r="H72" s="44">
        <v>0.23</v>
      </c>
      <c r="I72" s="43">
        <f t="shared" si="15"/>
        <v>644</v>
      </c>
      <c r="J72" s="45">
        <f>G72+I72</f>
        <v>3444</v>
      </c>
      <c r="K72" s="9"/>
    </row>
    <row r="73" spans="1:11" ht="29.25" customHeight="1">
      <c r="A73" s="55" t="s">
        <v>122</v>
      </c>
      <c r="B73" s="186" t="s">
        <v>289</v>
      </c>
      <c r="C73" s="63" t="s">
        <v>165</v>
      </c>
      <c r="D73" s="103" t="s">
        <v>12</v>
      </c>
      <c r="E73" s="42">
        <v>2</v>
      </c>
      <c r="F73" s="43">
        <v>1450</v>
      </c>
      <c r="G73" s="52">
        <f>(E73*F73)</f>
        <v>2900</v>
      </c>
      <c r="H73" s="53">
        <v>0.23</v>
      </c>
      <c r="I73" s="52">
        <f t="shared" si="15"/>
        <v>667</v>
      </c>
      <c r="J73" s="54">
        <f>(G73+I73)</f>
        <v>3567</v>
      </c>
      <c r="K73" s="9"/>
    </row>
    <row r="74" spans="1:11">
      <c r="A74" s="55" t="s">
        <v>167</v>
      </c>
      <c r="B74" s="189" t="s">
        <v>290</v>
      </c>
      <c r="C74" s="63" t="s">
        <v>165</v>
      </c>
      <c r="D74" s="103" t="s">
        <v>12</v>
      </c>
      <c r="E74" s="47">
        <v>2</v>
      </c>
      <c r="F74" s="43">
        <v>1450</v>
      </c>
      <c r="G74" s="65">
        <f>(E74*F74)</f>
        <v>2900</v>
      </c>
      <c r="H74" s="66">
        <v>0.23</v>
      </c>
      <c r="I74" s="65">
        <f t="shared" si="15"/>
        <v>667</v>
      </c>
      <c r="J74" s="67">
        <f>(G74+I74)</f>
        <v>3567</v>
      </c>
      <c r="K74" s="9"/>
    </row>
    <row r="75" spans="1:11">
      <c r="A75" s="55" t="s">
        <v>71</v>
      </c>
      <c r="B75" s="85" t="s">
        <v>292</v>
      </c>
      <c r="C75" s="63" t="s">
        <v>165</v>
      </c>
      <c r="D75" s="42" t="s">
        <v>9</v>
      </c>
      <c r="E75" s="42">
        <v>2</v>
      </c>
      <c r="F75" s="43">
        <v>120</v>
      </c>
      <c r="G75" s="43">
        <f>E75*F75</f>
        <v>240</v>
      </c>
      <c r="H75" s="44">
        <v>0.23</v>
      </c>
      <c r="I75" s="43">
        <f t="shared" si="15"/>
        <v>55.2</v>
      </c>
      <c r="J75" s="54">
        <f>(G75+I75)</f>
        <v>295.2</v>
      </c>
      <c r="K75" s="9"/>
    </row>
    <row r="76" spans="1:11" ht="15" thickBot="1">
      <c r="A76" s="55" t="s">
        <v>72</v>
      </c>
      <c r="B76" s="77" t="s">
        <v>61</v>
      </c>
      <c r="C76" s="63" t="s">
        <v>165</v>
      </c>
      <c r="D76" s="47" t="s">
        <v>9</v>
      </c>
      <c r="E76" s="47">
        <v>2</v>
      </c>
      <c r="F76" s="48">
        <v>120</v>
      </c>
      <c r="G76" s="48">
        <f>E76*F76</f>
        <v>240</v>
      </c>
      <c r="H76" s="49">
        <v>0.23</v>
      </c>
      <c r="I76" s="48">
        <f t="shared" si="15"/>
        <v>55.2</v>
      </c>
      <c r="J76" s="67">
        <f>(G76+I76)</f>
        <v>295.2</v>
      </c>
      <c r="K76" s="9"/>
    </row>
    <row r="77" spans="1:11" ht="24.75" thickBot="1">
      <c r="A77" s="88">
        <v>69</v>
      </c>
      <c r="B77" s="144" t="s">
        <v>195</v>
      </c>
      <c r="C77" s="58"/>
      <c r="D77" s="59" t="s">
        <v>10</v>
      </c>
      <c r="E77" s="145" t="s">
        <v>10</v>
      </c>
      <c r="F77" s="60" t="s">
        <v>10</v>
      </c>
      <c r="G77" s="60">
        <f>SUM(G59:G76)</f>
        <v>22020</v>
      </c>
      <c r="H77" s="61" t="s">
        <v>10</v>
      </c>
      <c r="I77" s="60">
        <f>SUM(I59:I76)</f>
        <v>5064.6000000000004</v>
      </c>
      <c r="J77" s="62">
        <f>SUM(J59:J76)</f>
        <v>27084.6</v>
      </c>
      <c r="K77" s="9"/>
    </row>
    <row r="78" spans="1:11" ht="30.75" thickBot="1">
      <c r="A78" s="107">
        <v>70</v>
      </c>
      <c r="B78" s="138" t="s">
        <v>196</v>
      </c>
      <c r="C78" s="58"/>
      <c r="D78" s="59" t="s">
        <v>10</v>
      </c>
      <c r="E78" s="59" t="s">
        <v>10</v>
      </c>
      <c r="F78" s="60" t="s">
        <v>10</v>
      </c>
      <c r="G78" s="60">
        <f>G77*3</f>
        <v>66060</v>
      </c>
      <c r="H78" s="61" t="s">
        <v>10</v>
      </c>
      <c r="I78" s="60">
        <f>I77*3</f>
        <v>15193.800000000001</v>
      </c>
      <c r="J78" s="62">
        <f>J77*3</f>
        <v>81253.799999999988</v>
      </c>
      <c r="K78" s="9"/>
    </row>
    <row r="79" spans="1:11">
      <c r="A79" s="55" t="s">
        <v>73</v>
      </c>
      <c r="B79" s="64" t="s">
        <v>143</v>
      </c>
      <c r="C79" s="63" t="s">
        <v>165</v>
      </c>
      <c r="D79" s="42" t="s">
        <v>9</v>
      </c>
      <c r="E79" s="42">
        <v>2</v>
      </c>
      <c r="F79" s="43">
        <v>230</v>
      </c>
      <c r="G79" s="43">
        <f t="shared" ref="G79:G84" si="17">E79*F79</f>
        <v>460</v>
      </c>
      <c r="H79" s="44">
        <v>0.23</v>
      </c>
      <c r="I79" s="43">
        <f t="shared" ref="I79:I89" si="18">G79*H79</f>
        <v>105.80000000000001</v>
      </c>
      <c r="J79" s="45">
        <f t="shared" ref="J79:J89" si="19">(G79+I79)</f>
        <v>565.79999999999995</v>
      </c>
      <c r="K79" s="9"/>
    </row>
    <row r="80" spans="1:11" ht="28.5">
      <c r="A80" s="55" t="s">
        <v>74</v>
      </c>
      <c r="B80" s="64" t="s">
        <v>259</v>
      </c>
      <c r="C80" s="63" t="s">
        <v>165</v>
      </c>
      <c r="D80" s="42" t="s">
        <v>9</v>
      </c>
      <c r="E80" s="42">
        <v>3</v>
      </c>
      <c r="F80" s="43">
        <v>1100</v>
      </c>
      <c r="G80" s="43">
        <f t="shared" si="17"/>
        <v>3300</v>
      </c>
      <c r="H80" s="44">
        <v>0.23</v>
      </c>
      <c r="I80" s="43">
        <f t="shared" si="18"/>
        <v>759</v>
      </c>
      <c r="J80" s="45">
        <f t="shared" si="19"/>
        <v>4059</v>
      </c>
      <c r="K80" s="9"/>
    </row>
    <row r="81" spans="1:11" ht="28.5">
      <c r="A81" s="55" t="s">
        <v>75</v>
      </c>
      <c r="B81" s="64" t="s">
        <v>260</v>
      </c>
      <c r="C81" s="63" t="s">
        <v>165</v>
      </c>
      <c r="D81" s="42" t="s">
        <v>9</v>
      </c>
      <c r="E81" s="42">
        <v>3</v>
      </c>
      <c r="F81" s="43">
        <v>1350</v>
      </c>
      <c r="G81" s="43">
        <f t="shared" si="17"/>
        <v>4050</v>
      </c>
      <c r="H81" s="44">
        <v>0.23</v>
      </c>
      <c r="I81" s="43">
        <f t="shared" si="18"/>
        <v>931.5</v>
      </c>
      <c r="J81" s="45">
        <f t="shared" si="19"/>
        <v>4981.5</v>
      </c>
      <c r="K81" s="9"/>
    </row>
    <row r="82" spans="1:11">
      <c r="A82" s="55" t="s">
        <v>76</v>
      </c>
      <c r="B82" s="40" t="s">
        <v>13</v>
      </c>
      <c r="C82" s="63" t="s">
        <v>165</v>
      </c>
      <c r="D82" s="42" t="s">
        <v>9</v>
      </c>
      <c r="E82" s="42">
        <v>2</v>
      </c>
      <c r="F82" s="43">
        <v>230</v>
      </c>
      <c r="G82" s="43">
        <f t="shared" si="17"/>
        <v>460</v>
      </c>
      <c r="H82" s="44">
        <v>0.23</v>
      </c>
      <c r="I82" s="43">
        <f t="shared" si="18"/>
        <v>105.80000000000001</v>
      </c>
      <c r="J82" s="45">
        <f t="shared" si="19"/>
        <v>565.79999999999995</v>
      </c>
      <c r="K82" s="9"/>
    </row>
    <row r="83" spans="1:11">
      <c r="A83" s="55" t="s">
        <v>77</v>
      </c>
      <c r="B83" s="46" t="s">
        <v>126</v>
      </c>
      <c r="C83" s="63" t="s">
        <v>165</v>
      </c>
      <c r="D83" s="47" t="s">
        <v>9</v>
      </c>
      <c r="E83" s="42">
        <v>2</v>
      </c>
      <c r="F83" s="48">
        <v>340</v>
      </c>
      <c r="G83" s="48">
        <f t="shared" si="17"/>
        <v>680</v>
      </c>
      <c r="H83" s="49">
        <v>0.23</v>
      </c>
      <c r="I83" s="48">
        <f t="shared" si="18"/>
        <v>156.4</v>
      </c>
      <c r="J83" s="50">
        <f t="shared" si="19"/>
        <v>836.4</v>
      </c>
      <c r="K83" s="9"/>
    </row>
    <row r="84" spans="1:11">
      <c r="A84" s="55" t="s">
        <v>78</v>
      </c>
      <c r="B84" s="64" t="s">
        <v>218</v>
      </c>
      <c r="C84" s="63" t="s">
        <v>165</v>
      </c>
      <c r="D84" s="42" t="s">
        <v>9</v>
      </c>
      <c r="E84" s="42">
        <v>2</v>
      </c>
      <c r="F84" s="43">
        <v>900</v>
      </c>
      <c r="G84" s="43">
        <f t="shared" si="17"/>
        <v>1800</v>
      </c>
      <c r="H84" s="44">
        <v>0.23</v>
      </c>
      <c r="I84" s="43">
        <f t="shared" si="18"/>
        <v>414</v>
      </c>
      <c r="J84" s="45">
        <f t="shared" si="19"/>
        <v>2214</v>
      </c>
      <c r="K84" s="9"/>
    </row>
    <row r="85" spans="1:11">
      <c r="A85" s="55" t="s">
        <v>123</v>
      </c>
      <c r="B85" s="64" t="s">
        <v>213</v>
      </c>
      <c r="C85" s="63" t="s">
        <v>165</v>
      </c>
      <c r="D85" s="42" t="s">
        <v>9</v>
      </c>
      <c r="E85" s="42">
        <v>2</v>
      </c>
      <c r="F85" s="43">
        <v>3100</v>
      </c>
      <c r="G85" s="43">
        <f>E85*F85</f>
        <v>6200</v>
      </c>
      <c r="H85" s="44">
        <v>0.23</v>
      </c>
      <c r="I85" s="43">
        <f t="shared" si="18"/>
        <v>1426</v>
      </c>
      <c r="J85" s="45">
        <f t="shared" si="19"/>
        <v>7626</v>
      </c>
      <c r="K85" s="9"/>
    </row>
    <row r="86" spans="1:11">
      <c r="A86" s="55" t="s">
        <v>147</v>
      </c>
      <c r="B86" s="64" t="s">
        <v>210</v>
      </c>
      <c r="C86" s="115" t="s">
        <v>165</v>
      </c>
      <c r="D86" s="47" t="s">
        <v>9</v>
      </c>
      <c r="E86" s="42">
        <v>1</v>
      </c>
      <c r="F86" s="48">
        <v>450</v>
      </c>
      <c r="G86" s="43">
        <f>E86*F86</f>
        <v>450</v>
      </c>
      <c r="H86" s="44">
        <v>0.23</v>
      </c>
      <c r="I86" s="43">
        <f t="shared" si="18"/>
        <v>103.5</v>
      </c>
      <c r="J86" s="45">
        <f t="shared" si="19"/>
        <v>553.5</v>
      </c>
      <c r="K86" s="9"/>
    </row>
    <row r="87" spans="1:11">
      <c r="A87" s="55" t="s">
        <v>79</v>
      </c>
      <c r="B87" s="64" t="s">
        <v>214</v>
      </c>
      <c r="C87" s="115" t="s">
        <v>165</v>
      </c>
      <c r="D87" s="47" t="s">
        <v>9</v>
      </c>
      <c r="E87" s="42">
        <v>1</v>
      </c>
      <c r="F87" s="48">
        <v>2890</v>
      </c>
      <c r="G87" s="43">
        <f>E87*F87</f>
        <v>2890</v>
      </c>
      <c r="H87" s="44">
        <v>0.23</v>
      </c>
      <c r="I87" s="43">
        <f t="shared" si="18"/>
        <v>664.7</v>
      </c>
      <c r="J87" s="45">
        <f t="shared" si="19"/>
        <v>3554.7</v>
      </c>
      <c r="K87" s="9"/>
    </row>
    <row r="88" spans="1:11">
      <c r="A88" s="55" t="s">
        <v>80</v>
      </c>
      <c r="B88" s="64" t="s">
        <v>219</v>
      </c>
      <c r="C88" s="115" t="s">
        <v>165</v>
      </c>
      <c r="D88" s="47" t="s">
        <v>9</v>
      </c>
      <c r="E88" s="42">
        <v>1</v>
      </c>
      <c r="F88" s="48">
        <v>1680</v>
      </c>
      <c r="G88" s="43">
        <f>E88*F88</f>
        <v>1680</v>
      </c>
      <c r="H88" s="44">
        <v>0.23</v>
      </c>
      <c r="I88" s="43">
        <f t="shared" si="18"/>
        <v>386.40000000000003</v>
      </c>
      <c r="J88" s="45">
        <f t="shared" si="19"/>
        <v>2066.4</v>
      </c>
      <c r="K88" s="9"/>
    </row>
    <row r="89" spans="1:11" ht="15" thickBot="1">
      <c r="A89" s="55" t="s">
        <v>81</v>
      </c>
      <c r="B89" s="64" t="s">
        <v>221</v>
      </c>
      <c r="C89" s="115" t="s">
        <v>165</v>
      </c>
      <c r="D89" s="47" t="s">
        <v>9</v>
      </c>
      <c r="E89" s="42">
        <v>1</v>
      </c>
      <c r="F89" s="48">
        <v>1950</v>
      </c>
      <c r="G89" s="48">
        <f>(E89*F89)</f>
        <v>1950</v>
      </c>
      <c r="H89" s="49">
        <v>0.23</v>
      </c>
      <c r="I89" s="48">
        <f t="shared" si="18"/>
        <v>448.5</v>
      </c>
      <c r="J89" s="50">
        <f t="shared" si="19"/>
        <v>2398.5</v>
      </c>
      <c r="K89" s="9"/>
    </row>
    <row r="90" spans="1:11" ht="30.75" thickBot="1">
      <c r="A90" s="68">
        <v>82</v>
      </c>
      <c r="B90" s="139" t="s">
        <v>197</v>
      </c>
      <c r="C90" s="69"/>
      <c r="D90" s="70" t="s">
        <v>10</v>
      </c>
      <c r="E90" s="70" t="s">
        <v>10</v>
      </c>
      <c r="F90" s="71" t="s">
        <v>10</v>
      </c>
      <c r="G90" s="71">
        <f>SUM(G79:G89)</f>
        <v>23920</v>
      </c>
      <c r="H90" s="72" t="s">
        <v>10</v>
      </c>
      <c r="I90" s="71">
        <f>SUM(I79:I89)</f>
        <v>5501.5999999999995</v>
      </c>
      <c r="J90" s="73">
        <f>SUM(J79:J89)</f>
        <v>29421.600000000002</v>
      </c>
      <c r="K90" s="9"/>
    </row>
    <row r="91" spans="1:11" ht="22.5" customHeight="1" thickBot="1">
      <c r="A91" s="260" t="s">
        <v>329</v>
      </c>
      <c r="B91" s="261"/>
      <c r="C91" s="261"/>
      <c r="D91" s="261"/>
      <c r="E91" s="261"/>
      <c r="F91" s="261"/>
      <c r="G91" s="261"/>
      <c r="H91" s="261"/>
      <c r="I91" s="261"/>
      <c r="J91" s="262"/>
      <c r="K91" s="9"/>
    </row>
    <row r="92" spans="1:11" ht="42.75">
      <c r="A92" s="78" t="s">
        <v>82</v>
      </c>
      <c r="B92" s="183" t="s">
        <v>324</v>
      </c>
      <c r="C92" s="63" t="s">
        <v>165</v>
      </c>
      <c r="D92" s="42" t="s">
        <v>11</v>
      </c>
      <c r="E92" s="42">
        <v>2</v>
      </c>
      <c r="F92" s="43">
        <v>400</v>
      </c>
      <c r="G92" s="43">
        <f t="shared" ref="G92:G109" si="20">E92*F92</f>
        <v>800</v>
      </c>
      <c r="H92" s="44">
        <v>0.23</v>
      </c>
      <c r="I92" s="43">
        <f t="shared" ref="I92:I138" si="21">G92*H92</f>
        <v>184</v>
      </c>
      <c r="J92" s="45">
        <f>G92+I92</f>
        <v>984</v>
      </c>
      <c r="K92" s="9"/>
    </row>
    <row r="93" spans="1:11" ht="42" customHeight="1">
      <c r="A93" s="78" t="s">
        <v>83</v>
      </c>
      <c r="B93" s="183" t="s">
        <v>276</v>
      </c>
      <c r="C93" s="63" t="s">
        <v>165</v>
      </c>
      <c r="D93" s="42" t="s">
        <v>11</v>
      </c>
      <c r="E93" s="42">
        <v>2</v>
      </c>
      <c r="F93" s="43">
        <v>320</v>
      </c>
      <c r="G93" s="43">
        <f t="shared" si="20"/>
        <v>640</v>
      </c>
      <c r="H93" s="44">
        <v>0.23</v>
      </c>
      <c r="I93" s="43">
        <f t="shared" si="21"/>
        <v>147.20000000000002</v>
      </c>
      <c r="J93" s="45">
        <f>G93+I93</f>
        <v>787.2</v>
      </c>
      <c r="K93" s="9"/>
    </row>
    <row r="94" spans="1:11" ht="45.75" customHeight="1">
      <c r="A94" s="78" t="s">
        <v>84</v>
      </c>
      <c r="B94" s="183" t="s">
        <v>277</v>
      </c>
      <c r="C94" s="63" t="s">
        <v>165</v>
      </c>
      <c r="D94" s="42" t="s">
        <v>11</v>
      </c>
      <c r="E94" s="42">
        <v>2</v>
      </c>
      <c r="F94" s="43">
        <v>340</v>
      </c>
      <c r="G94" s="43">
        <f t="shared" si="20"/>
        <v>680</v>
      </c>
      <c r="H94" s="53">
        <v>0.23</v>
      </c>
      <c r="I94" s="52">
        <f t="shared" si="21"/>
        <v>156.4</v>
      </c>
      <c r="J94" s="54">
        <f t="shared" ref="J94:J109" si="22">(G94+I94)</f>
        <v>836.4</v>
      </c>
      <c r="K94" s="9"/>
    </row>
    <row r="95" spans="1:11" ht="42.75" customHeight="1">
      <c r="A95" s="78" t="s">
        <v>85</v>
      </c>
      <c r="B95" s="183" t="s">
        <v>263</v>
      </c>
      <c r="C95" s="63" t="s">
        <v>165</v>
      </c>
      <c r="D95" s="42" t="s">
        <v>11</v>
      </c>
      <c r="E95" s="42">
        <v>2</v>
      </c>
      <c r="F95" s="43">
        <v>340</v>
      </c>
      <c r="G95" s="43">
        <f t="shared" si="20"/>
        <v>680</v>
      </c>
      <c r="H95" s="53">
        <v>0.23</v>
      </c>
      <c r="I95" s="52">
        <f t="shared" si="21"/>
        <v>156.4</v>
      </c>
      <c r="J95" s="54">
        <f t="shared" si="22"/>
        <v>836.4</v>
      </c>
      <c r="K95" s="9"/>
    </row>
    <row r="96" spans="1:11" ht="33" customHeight="1">
      <c r="A96" s="78" t="s">
        <v>168</v>
      </c>
      <c r="B96" s="184" t="s">
        <v>264</v>
      </c>
      <c r="C96" s="63" t="s">
        <v>165</v>
      </c>
      <c r="D96" s="42" t="s">
        <v>11</v>
      </c>
      <c r="E96" s="42">
        <v>2</v>
      </c>
      <c r="F96" s="43">
        <v>340</v>
      </c>
      <c r="G96" s="43">
        <f t="shared" si="20"/>
        <v>680</v>
      </c>
      <c r="H96" s="44">
        <v>0.23</v>
      </c>
      <c r="I96" s="43">
        <f t="shared" si="21"/>
        <v>156.4</v>
      </c>
      <c r="J96" s="45">
        <f t="shared" si="22"/>
        <v>836.4</v>
      </c>
      <c r="K96" s="9"/>
    </row>
    <row r="97" spans="1:11" ht="28.5" customHeight="1">
      <c r="A97" s="78" t="s">
        <v>86</v>
      </c>
      <c r="B97" s="184" t="s">
        <v>265</v>
      </c>
      <c r="C97" s="63" t="s">
        <v>165</v>
      </c>
      <c r="D97" s="42" t="s">
        <v>11</v>
      </c>
      <c r="E97" s="42">
        <v>2</v>
      </c>
      <c r="F97" s="43">
        <v>340</v>
      </c>
      <c r="G97" s="43">
        <f t="shared" si="20"/>
        <v>680</v>
      </c>
      <c r="H97" s="44">
        <v>0.23</v>
      </c>
      <c r="I97" s="43">
        <f t="shared" si="21"/>
        <v>156.4</v>
      </c>
      <c r="J97" s="45">
        <f t="shared" si="22"/>
        <v>836.4</v>
      </c>
      <c r="K97" s="9"/>
    </row>
    <row r="98" spans="1:11" ht="30.75" customHeight="1">
      <c r="A98" s="78" t="s">
        <v>87</v>
      </c>
      <c r="B98" s="102" t="s">
        <v>323</v>
      </c>
      <c r="C98" s="63" t="s">
        <v>165</v>
      </c>
      <c r="D98" s="42" t="s">
        <v>11</v>
      </c>
      <c r="E98" s="42">
        <v>2</v>
      </c>
      <c r="F98" s="43">
        <v>340</v>
      </c>
      <c r="G98" s="43">
        <f t="shared" si="20"/>
        <v>680</v>
      </c>
      <c r="H98" s="44">
        <v>0.23</v>
      </c>
      <c r="I98" s="43">
        <f t="shared" si="21"/>
        <v>156.4</v>
      </c>
      <c r="J98" s="45">
        <f t="shared" si="22"/>
        <v>836.4</v>
      </c>
      <c r="K98" s="9"/>
    </row>
    <row r="99" spans="1:11" ht="33" customHeight="1">
      <c r="A99" s="78" t="s">
        <v>88</v>
      </c>
      <c r="B99" s="184" t="s">
        <v>325</v>
      </c>
      <c r="C99" s="63" t="s">
        <v>165</v>
      </c>
      <c r="D99" s="42" t="s">
        <v>11</v>
      </c>
      <c r="E99" s="42">
        <v>2</v>
      </c>
      <c r="F99" s="43">
        <v>360</v>
      </c>
      <c r="G99" s="43">
        <f t="shared" si="20"/>
        <v>720</v>
      </c>
      <c r="H99" s="44">
        <v>0.23</v>
      </c>
      <c r="I99" s="43">
        <f t="shared" si="21"/>
        <v>165.6</v>
      </c>
      <c r="J99" s="45">
        <f t="shared" si="22"/>
        <v>885.6</v>
      </c>
      <c r="K99" s="9"/>
    </row>
    <row r="100" spans="1:11" ht="29.25" customHeight="1">
      <c r="A100" s="78" t="s">
        <v>89</v>
      </c>
      <c r="B100" s="102" t="s">
        <v>267</v>
      </c>
      <c r="C100" s="63" t="s">
        <v>165</v>
      </c>
      <c r="D100" s="42" t="s">
        <v>11</v>
      </c>
      <c r="E100" s="42">
        <v>2</v>
      </c>
      <c r="F100" s="43">
        <v>140</v>
      </c>
      <c r="G100" s="43">
        <f t="shared" si="20"/>
        <v>280</v>
      </c>
      <c r="H100" s="44">
        <v>0.23</v>
      </c>
      <c r="I100" s="43">
        <f t="shared" si="21"/>
        <v>64.400000000000006</v>
      </c>
      <c r="J100" s="45">
        <f t="shared" si="22"/>
        <v>344.4</v>
      </c>
      <c r="K100" s="9"/>
    </row>
    <row r="101" spans="1:11" ht="30.75" customHeight="1">
      <c r="A101" s="78" t="s">
        <v>90</v>
      </c>
      <c r="B101" s="102" t="s">
        <v>268</v>
      </c>
      <c r="C101" s="63" t="s">
        <v>165</v>
      </c>
      <c r="D101" s="42" t="s">
        <v>11</v>
      </c>
      <c r="E101" s="42">
        <v>2</v>
      </c>
      <c r="F101" s="43">
        <v>140</v>
      </c>
      <c r="G101" s="43">
        <f t="shared" si="20"/>
        <v>280</v>
      </c>
      <c r="H101" s="44">
        <v>0.23</v>
      </c>
      <c r="I101" s="43">
        <f t="shared" si="21"/>
        <v>64.400000000000006</v>
      </c>
      <c r="J101" s="45">
        <f t="shared" si="22"/>
        <v>344.4</v>
      </c>
      <c r="K101" s="9"/>
    </row>
    <row r="102" spans="1:11" ht="30.75" customHeight="1">
      <c r="A102" s="78" t="s">
        <v>103</v>
      </c>
      <c r="B102" s="185" t="s">
        <v>269</v>
      </c>
      <c r="C102" s="63" t="s">
        <v>165</v>
      </c>
      <c r="D102" s="103" t="s">
        <v>12</v>
      </c>
      <c r="E102" s="42">
        <v>2</v>
      </c>
      <c r="F102" s="43">
        <v>380</v>
      </c>
      <c r="G102" s="43">
        <f t="shared" si="20"/>
        <v>760</v>
      </c>
      <c r="H102" s="44">
        <v>0.23</v>
      </c>
      <c r="I102" s="43">
        <f t="shared" si="21"/>
        <v>174.8</v>
      </c>
      <c r="J102" s="45">
        <f t="shared" si="22"/>
        <v>934.8</v>
      </c>
      <c r="K102" s="9"/>
    </row>
    <row r="103" spans="1:11" ht="30.75" customHeight="1">
      <c r="A103" s="78" t="s">
        <v>124</v>
      </c>
      <c r="B103" s="186" t="s">
        <v>270</v>
      </c>
      <c r="C103" s="63" t="s">
        <v>165</v>
      </c>
      <c r="D103" s="103" t="s">
        <v>12</v>
      </c>
      <c r="E103" s="42">
        <v>2</v>
      </c>
      <c r="F103" s="43">
        <v>440</v>
      </c>
      <c r="G103" s="43">
        <f t="shared" si="20"/>
        <v>880</v>
      </c>
      <c r="H103" s="44">
        <v>0.23</v>
      </c>
      <c r="I103" s="43">
        <f t="shared" si="21"/>
        <v>202.4</v>
      </c>
      <c r="J103" s="45">
        <f t="shared" si="22"/>
        <v>1082.4000000000001</v>
      </c>
      <c r="K103" s="9"/>
    </row>
    <row r="104" spans="1:11" ht="30.75" customHeight="1">
      <c r="A104" s="78" t="s">
        <v>169</v>
      </c>
      <c r="B104" s="185" t="s">
        <v>271</v>
      </c>
      <c r="C104" s="63" t="s">
        <v>165</v>
      </c>
      <c r="D104" s="103" t="s">
        <v>12</v>
      </c>
      <c r="E104" s="42">
        <v>2</v>
      </c>
      <c r="F104" s="43">
        <v>720</v>
      </c>
      <c r="G104" s="43">
        <f t="shared" si="20"/>
        <v>1440</v>
      </c>
      <c r="H104" s="44">
        <v>0.23</v>
      </c>
      <c r="I104" s="43">
        <f t="shared" si="21"/>
        <v>331.2</v>
      </c>
      <c r="J104" s="45">
        <f t="shared" si="22"/>
        <v>1771.2</v>
      </c>
      <c r="K104" s="9"/>
    </row>
    <row r="105" spans="1:11" ht="30.75" customHeight="1">
      <c r="A105" s="78" t="s">
        <v>91</v>
      </c>
      <c r="B105" s="187" t="s">
        <v>272</v>
      </c>
      <c r="C105" s="63" t="s">
        <v>165</v>
      </c>
      <c r="D105" s="103" t="s">
        <v>12</v>
      </c>
      <c r="E105" s="42">
        <v>2</v>
      </c>
      <c r="F105" s="43">
        <v>420</v>
      </c>
      <c r="G105" s="43">
        <f t="shared" si="20"/>
        <v>840</v>
      </c>
      <c r="H105" s="44">
        <v>0.23</v>
      </c>
      <c r="I105" s="43">
        <f t="shared" si="21"/>
        <v>193.20000000000002</v>
      </c>
      <c r="J105" s="45">
        <f t="shared" si="22"/>
        <v>1033.2</v>
      </c>
      <c r="K105" s="9"/>
    </row>
    <row r="106" spans="1:11" ht="30.75" customHeight="1">
      <c r="A106" s="78" t="s">
        <v>92</v>
      </c>
      <c r="B106" s="187" t="s">
        <v>273</v>
      </c>
      <c r="C106" s="63" t="s">
        <v>165</v>
      </c>
      <c r="D106" s="103" t="s">
        <v>12</v>
      </c>
      <c r="E106" s="42">
        <v>2</v>
      </c>
      <c r="F106" s="43">
        <v>1200</v>
      </c>
      <c r="G106" s="43">
        <f t="shared" si="20"/>
        <v>2400</v>
      </c>
      <c r="H106" s="44">
        <v>0.23</v>
      </c>
      <c r="I106" s="43">
        <f t="shared" si="21"/>
        <v>552</v>
      </c>
      <c r="J106" s="45">
        <f t="shared" si="22"/>
        <v>2952</v>
      </c>
      <c r="K106" s="9"/>
    </row>
    <row r="107" spans="1:11" ht="30.75" customHeight="1">
      <c r="A107" s="78" t="s">
        <v>93</v>
      </c>
      <c r="B107" s="187" t="s">
        <v>321</v>
      </c>
      <c r="C107" s="63" t="s">
        <v>165</v>
      </c>
      <c r="D107" s="103" t="s">
        <v>12</v>
      </c>
      <c r="E107" s="42">
        <v>2</v>
      </c>
      <c r="F107" s="43">
        <v>400</v>
      </c>
      <c r="G107" s="43">
        <f t="shared" si="20"/>
        <v>800</v>
      </c>
      <c r="H107" s="44">
        <v>0.23</v>
      </c>
      <c r="I107" s="43">
        <f t="shared" si="21"/>
        <v>184</v>
      </c>
      <c r="J107" s="45">
        <f t="shared" si="22"/>
        <v>984</v>
      </c>
      <c r="K107" s="9"/>
    </row>
    <row r="108" spans="1:11" ht="25.5" customHeight="1">
      <c r="A108" s="78" t="s">
        <v>94</v>
      </c>
      <c r="B108" s="85" t="s">
        <v>97</v>
      </c>
      <c r="C108" s="63" t="s">
        <v>165</v>
      </c>
      <c r="D108" s="42" t="s">
        <v>9</v>
      </c>
      <c r="E108" s="42">
        <v>2</v>
      </c>
      <c r="F108" s="43">
        <v>125</v>
      </c>
      <c r="G108" s="43">
        <f t="shared" si="20"/>
        <v>250</v>
      </c>
      <c r="H108" s="44">
        <v>0.23</v>
      </c>
      <c r="I108" s="43">
        <f t="shared" si="21"/>
        <v>57.5</v>
      </c>
      <c r="J108" s="45">
        <f t="shared" si="22"/>
        <v>307.5</v>
      </c>
      <c r="K108" s="9"/>
    </row>
    <row r="109" spans="1:11" ht="17.25" customHeight="1" thickBot="1">
      <c r="A109" s="78" t="s">
        <v>104</v>
      </c>
      <c r="B109" s="105" t="s">
        <v>98</v>
      </c>
      <c r="C109" s="63" t="s">
        <v>165</v>
      </c>
      <c r="D109" s="47" t="s">
        <v>9</v>
      </c>
      <c r="E109" s="47">
        <v>2</v>
      </c>
      <c r="F109" s="43">
        <v>125</v>
      </c>
      <c r="G109" s="43">
        <f t="shared" si="20"/>
        <v>250</v>
      </c>
      <c r="H109" s="49">
        <v>0.23</v>
      </c>
      <c r="I109" s="48">
        <f t="shared" si="21"/>
        <v>57.5</v>
      </c>
      <c r="J109" s="50">
        <f t="shared" si="22"/>
        <v>307.5</v>
      </c>
      <c r="K109" s="9"/>
    </row>
    <row r="110" spans="1:11" ht="25.5" customHeight="1" thickBot="1">
      <c r="A110" s="92">
        <v>101</v>
      </c>
      <c r="B110" s="144" t="s">
        <v>243</v>
      </c>
      <c r="C110" s="58"/>
      <c r="D110" s="59" t="s">
        <v>10</v>
      </c>
      <c r="E110" s="145" t="s">
        <v>10</v>
      </c>
      <c r="F110" s="60" t="s">
        <v>10</v>
      </c>
      <c r="G110" s="60">
        <f>SUM(G92:G109)</f>
        <v>13740</v>
      </c>
      <c r="H110" s="61" t="s">
        <v>10</v>
      </c>
      <c r="I110" s="60">
        <f>SUM(I92:I109)</f>
        <v>3160.2</v>
      </c>
      <c r="J110" s="62">
        <f>SUM(J92:J109)</f>
        <v>16900.199999999997</v>
      </c>
      <c r="K110" s="9"/>
    </row>
    <row r="111" spans="1:11" ht="27" customHeight="1" thickBot="1">
      <c r="A111" s="57">
        <v>102</v>
      </c>
      <c r="B111" s="192" t="s">
        <v>245</v>
      </c>
      <c r="C111" s="58"/>
      <c r="D111" s="59" t="s">
        <v>10</v>
      </c>
      <c r="E111" s="59" t="s">
        <v>10</v>
      </c>
      <c r="F111" s="60" t="s">
        <v>10</v>
      </c>
      <c r="G111" s="60">
        <f>G110*3</f>
        <v>41220</v>
      </c>
      <c r="H111" s="61" t="s">
        <v>10</v>
      </c>
      <c r="I111" s="60">
        <f>I110*3</f>
        <v>9480.5999999999985</v>
      </c>
      <c r="J111" s="62">
        <f>J110*3</f>
        <v>50700.599999999991</v>
      </c>
      <c r="K111" s="9"/>
    </row>
    <row r="112" spans="1:11" ht="26.25" customHeight="1">
      <c r="A112" s="55" t="s">
        <v>244</v>
      </c>
      <c r="B112" s="104" t="s">
        <v>156</v>
      </c>
      <c r="C112" s="63" t="s">
        <v>165</v>
      </c>
      <c r="D112" s="42" t="s">
        <v>9</v>
      </c>
      <c r="E112" s="42">
        <v>1</v>
      </c>
      <c r="F112" s="43">
        <v>2200</v>
      </c>
      <c r="G112" s="43">
        <f t="shared" ref="G112:G143" si="23">(E112*F112)</f>
        <v>2200</v>
      </c>
      <c r="H112" s="44">
        <v>0.23</v>
      </c>
      <c r="I112" s="43">
        <f t="shared" si="21"/>
        <v>506</v>
      </c>
      <c r="J112" s="45">
        <f>(G112+I112)</f>
        <v>2706</v>
      </c>
      <c r="K112" s="9"/>
    </row>
    <row r="113" spans="1:11" ht="26.25" customHeight="1">
      <c r="A113" s="55" t="s">
        <v>105</v>
      </c>
      <c r="B113" s="104" t="s">
        <v>149</v>
      </c>
      <c r="C113" s="63" t="s">
        <v>165</v>
      </c>
      <c r="D113" s="42" t="s">
        <v>9</v>
      </c>
      <c r="E113" s="42">
        <v>1</v>
      </c>
      <c r="F113" s="43">
        <v>2500</v>
      </c>
      <c r="G113" s="43">
        <f t="shared" si="23"/>
        <v>2500</v>
      </c>
      <c r="H113" s="44">
        <v>0.23</v>
      </c>
      <c r="I113" s="43">
        <f t="shared" si="21"/>
        <v>575</v>
      </c>
      <c r="J113" s="45">
        <f>(G113+I113)</f>
        <v>3075</v>
      </c>
      <c r="K113" s="9"/>
    </row>
    <row r="114" spans="1:11" ht="24.75" customHeight="1">
      <c r="A114" s="55" t="s">
        <v>106</v>
      </c>
      <c r="B114" s="104" t="s">
        <v>157</v>
      </c>
      <c r="C114" s="63" t="s">
        <v>165</v>
      </c>
      <c r="D114" s="42" t="s">
        <v>9</v>
      </c>
      <c r="E114" s="42">
        <v>2</v>
      </c>
      <c r="F114" s="43">
        <v>2390</v>
      </c>
      <c r="G114" s="43">
        <f t="shared" si="23"/>
        <v>4780</v>
      </c>
      <c r="H114" s="44">
        <v>0.23</v>
      </c>
      <c r="I114" s="43">
        <f t="shared" si="21"/>
        <v>1099.4000000000001</v>
      </c>
      <c r="J114" s="45">
        <f>(G114+I114)</f>
        <v>5879.4</v>
      </c>
      <c r="K114" s="9"/>
    </row>
    <row r="115" spans="1:11" ht="26.25" customHeight="1">
      <c r="A115" s="55" t="s">
        <v>117</v>
      </c>
      <c r="B115" s="64" t="s">
        <v>132</v>
      </c>
      <c r="C115" s="63" t="s">
        <v>165</v>
      </c>
      <c r="D115" s="42" t="s">
        <v>9</v>
      </c>
      <c r="E115" s="42">
        <v>2</v>
      </c>
      <c r="F115" s="43">
        <v>780</v>
      </c>
      <c r="G115" s="43">
        <f t="shared" si="23"/>
        <v>1560</v>
      </c>
      <c r="H115" s="44">
        <v>0.23</v>
      </c>
      <c r="I115" s="43">
        <f t="shared" si="21"/>
        <v>358.8</v>
      </c>
      <c r="J115" s="45">
        <f>(G115+I115)</f>
        <v>1918.8</v>
      </c>
      <c r="K115" s="9"/>
    </row>
    <row r="116" spans="1:11" ht="22.5" customHeight="1">
      <c r="A116" s="55" t="s">
        <v>148</v>
      </c>
      <c r="B116" s="64" t="s">
        <v>259</v>
      </c>
      <c r="C116" s="63" t="s">
        <v>165</v>
      </c>
      <c r="D116" s="42" t="s">
        <v>9</v>
      </c>
      <c r="E116" s="42">
        <v>2</v>
      </c>
      <c r="F116" s="43">
        <v>980</v>
      </c>
      <c r="G116" s="43">
        <f t="shared" si="23"/>
        <v>1960</v>
      </c>
      <c r="H116" s="44">
        <v>0.23</v>
      </c>
      <c r="I116" s="43">
        <f t="shared" si="21"/>
        <v>450.8</v>
      </c>
      <c r="J116" s="45">
        <f>(G116+I116)</f>
        <v>2410.8000000000002</v>
      </c>
      <c r="K116" s="9"/>
    </row>
    <row r="117" spans="1:11" ht="32.25" customHeight="1">
      <c r="A117" s="55" t="s">
        <v>107</v>
      </c>
      <c r="B117" s="64" t="s">
        <v>260</v>
      </c>
      <c r="C117" s="63" t="s">
        <v>165</v>
      </c>
      <c r="D117" s="42" t="s">
        <v>9</v>
      </c>
      <c r="E117" s="42">
        <v>2</v>
      </c>
      <c r="F117" s="43">
        <v>1240</v>
      </c>
      <c r="G117" s="43">
        <f t="shared" si="23"/>
        <v>2480</v>
      </c>
      <c r="H117" s="44">
        <v>0.23</v>
      </c>
      <c r="I117" s="43">
        <f t="shared" si="21"/>
        <v>570.4</v>
      </c>
      <c r="J117" s="45">
        <f t="shared" ref="J117:J125" si="24">(G117+I117)</f>
        <v>3050.4</v>
      </c>
      <c r="K117" s="9"/>
    </row>
    <row r="118" spans="1:11" ht="28.5" customHeight="1">
      <c r="A118" s="55" t="s">
        <v>108</v>
      </c>
      <c r="B118" s="77" t="s">
        <v>222</v>
      </c>
      <c r="C118" s="63" t="s">
        <v>165</v>
      </c>
      <c r="D118" s="42" t="s">
        <v>9</v>
      </c>
      <c r="E118" s="42">
        <v>1</v>
      </c>
      <c r="F118" s="43">
        <v>1100</v>
      </c>
      <c r="G118" s="43">
        <f t="shared" si="23"/>
        <v>1100</v>
      </c>
      <c r="H118" s="44">
        <v>0.23</v>
      </c>
      <c r="I118" s="43">
        <f t="shared" si="21"/>
        <v>253</v>
      </c>
      <c r="J118" s="45">
        <f t="shared" si="24"/>
        <v>1353</v>
      </c>
      <c r="K118" s="9"/>
    </row>
    <row r="119" spans="1:11" ht="27" customHeight="1">
      <c r="A119" s="55" t="s">
        <v>109</v>
      </c>
      <c r="B119" s="77" t="s">
        <v>223</v>
      </c>
      <c r="C119" s="63" t="s">
        <v>165</v>
      </c>
      <c r="D119" s="42" t="s">
        <v>9</v>
      </c>
      <c r="E119" s="42">
        <v>2</v>
      </c>
      <c r="F119" s="43">
        <v>990</v>
      </c>
      <c r="G119" s="43">
        <f t="shared" si="23"/>
        <v>1980</v>
      </c>
      <c r="H119" s="44">
        <v>0.23</v>
      </c>
      <c r="I119" s="43">
        <f t="shared" si="21"/>
        <v>455.40000000000003</v>
      </c>
      <c r="J119" s="45">
        <f t="shared" si="24"/>
        <v>2435.4</v>
      </c>
      <c r="K119" s="9"/>
    </row>
    <row r="120" spans="1:11" ht="26.25" customHeight="1">
      <c r="A120" s="55" t="s">
        <v>110</v>
      </c>
      <c r="B120" s="77" t="s">
        <v>224</v>
      </c>
      <c r="C120" s="63" t="s">
        <v>165</v>
      </c>
      <c r="D120" s="42" t="s">
        <v>9</v>
      </c>
      <c r="E120" s="42">
        <v>1</v>
      </c>
      <c r="F120" s="43">
        <v>1990</v>
      </c>
      <c r="G120" s="43">
        <f t="shared" si="23"/>
        <v>1990</v>
      </c>
      <c r="H120" s="44">
        <v>0.23</v>
      </c>
      <c r="I120" s="43">
        <f t="shared" si="21"/>
        <v>457.70000000000005</v>
      </c>
      <c r="J120" s="45">
        <f t="shared" si="24"/>
        <v>2447.6999999999998</v>
      </c>
      <c r="K120" s="9"/>
    </row>
    <row r="121" spans="1:11" ht="27" customHeight="1">
      <c r="A121" s="55" t="s">
        <v>170</v>
      </c>
      <c r="B121" s="64" t="s">
        <v>210</v>
      </c>
      <c r="C121" s="115" t="s">
        <v>165</v>
      </c>
      <c r="D121" s="47" t="s">
        <v>9</v>
      </c>
      <c r="E121" s="42">
        <v>1</v>
      </c>
      <c r="F121" s="48">
        <v>450</v>
      </c>
      <c r="G121" s="43">
        <f t="shared" si="23"/>
        <v>450</v>
      </c>
      <c r="H121" s="44">
        <v>0.23</v>
      </c>
      <c r="I121" s="43">
        <f t="shared" si="21"/>
        <v>103.5</v>
      </c>
      <c r="J121" s="45">
        <f t="shared" si="24"/>
        <v>553.5</v>
      </c>
      <c r="K121" s="9"/>
    </row>
    <row r="122" spans="1:11" ht="27.75" customHeight="1">
      <c r="A122" s="55" t="s">
        <v>171</v>
      </c>
      <c r="B122" s="64" t="s">
        <v>225</v>
      </c>
      <c r="C122" s="115" t="s">
        <v>165</v>
      </c>
      <c r="D122" s="47" t="s">
        <v>9</v>
      </c>
      <c r="E122" s="42">
        <v>1</v>
      </c>
      <c r="F122" s="48">
        <v>2890</v>
      </c>
      <c r="G122" s="43">
        <f t="shared" si="23"/>
        <v>2890</v>
      </c>
      <c r="H122" s="44">
        <v>0.23</v>
      </c>
      <c r="I122" s="43">
        <f t="shared" si="21"/>
        <v>664.7</v>
      </c>
      <c r="J122" s="45">
        <f t="shared" si="24"/>
        <v>3554.7</v>
      </c>
      <c r="K122" s="9"/>
    </row>
    <row r="123" spans="1:11" ht="18.75" customHeight="1">
      <c r="A123" s="55" t="s">
        <v>111</v>
      </c>
      <c r="B123" s="64" t="s">
        <v>226</v>
      </c>
      <c r="C123" s="115" t="s">
        <v>165</v>
      </c>
      <c r="D123" s="47" t="s">
        <v>9</v>
      </c>
      <c r="E123" s="42">
        <v>1</v>
      </c>
      <c r="F123" s="48">
        <v>1680</v>
      </c>
      <c r="G123" s="43">
        <f t="shared" si="23"/>
        <v>1680</v>
      </c>
      <c r="H123" s="44">
        <v>0.23</v>
      </c>
      <c r="I123" s="43">
        <f t="shared" si="21"/>
        <v>386.40000000000003</v>
      </c>
      <c r="J123" s="45">
        <f t="shared" si="24"/>
        <v>2066.4</v>
      </c>
      <c r="K123" s="9"/>
    </row>
    <row r="124" spans="1:11" ht="25.5" customHeight="1">
      <c r="A124" s="55" t="s">
        <v>112</v>
      </c>
      <c r="B124" s="77" t="s">
        <v>227</v>
      </c>
      <c r="C124" s="63" t="s">
        <v>165</v>
      </c>
      <c r="D124" s="42" t="s">
        <v>9</v>
      </c>
      <c r="E124" s="42">
        <v>1</v>
      </c>
      <c r="F124" s="43">
        <v>1690</v>
      </c>
      <c r="G124" s="43">
        <f t="shared" si="23"/>
        <v>1690</v>
      </c>
      <c r="H124" s="44">
        <v>0.23</v>
      </c>
      <c r="I124" s="43">
        <f t="shared" si="21"/>
        <v>388.7</v>
      </c>
      <c r="J124" s="45">
        <f t="shared" si="24"/>
        <v>2078.6999999999998</v>
      </c>
      <c r="K124" s="9"/>
    </row>
    <row r="125" spans="1:11" ht="21.75" customHeight="1" thickBot="1">
      <c r="A125" s="55" t="s">
        <v>113</v>
      </c>
      <c r="B125" s="77" t="s">
        <v>228</v>
      </c>
      <c r="C125" s="63" t="s">
        <v>165</v>
      </c>
      <c r="D125" s="42" t="s">
        <v>9</v>
      </c>
      <c r="E125" s="42">
        <v>2</v>
      </c>
      <c r="F125" s="43">
        <v>95</v>
      </c>
      <c r="G125" s="43">
        <f t="shared" si="23"/>
        <v>190</v>
      </c>
      <c r="H125" s="44">
        <v>0.23</v>
      </c>
      <c r="I125" s="43">
        <f t="shared" si="21"/>
        <v>43.7</v>
      </c>
      <c r="J125" s="45">
        <f t="shared" si="24"/>
        <v>233.7</v>
      </c>
      <c r="K125" s="9"/>
    </row>
    <row r="126" spans="1:11" ht="31.5" customHeight="1" thickBot="1">
      <c r="A126" s="68">
        <v>117</v>
      </c>
      <c r="B126" s="139" t="s">
        <v>246</v>
      </c>
      <c r="C126" s="69"/>
      <c r="D126" s="70" t="s">
        <v>10</v>
      </c>
      <c r="E126" s="70" t="s">
        <v>10</v>
      </c>
      <c r="F126" s="71" t="s">
        <v>10</v>
      </c>
      <c r="G126" s="71">
        <f>SUM(G112:G125)</f>
        <v>27450</v>
      </c>
      <c r="H126" s="72" t="s">
        <v>10</v>
      </c>
      <c r="I126" s="71">
        <f>SUM(I112:I125)</f>
        <v>6313.4999999999991</v>
      </c>
      <c r="J126" s="73">
        <f>SUM(J112:J125)</f>
        <v>33763.5</v>
      </c>
      <c r="K126" s="9"/>
    </row>
    <row r="127" spans="1:11" ht="20.25" customHeight="1" thickBot="1">
      <c r="A127" s="260" t="s">
        <v>330</v>
      </c>
      <c r="B127" s="261"/>
      <c r="C127" s="261"/>
      <c r="D127" s="261"/>
      <c r="E127" s="261"/>
      <c r="F127" s="261"/>
      <c r="G127" s="261"/>
      <c r="H127" s="261"/>
      <c r="I127" s="261"/>
      <c r="J127" s="262"/>
      <c r="K127" s="9"/>
    </row>
    <row r="128" spans="1:11" ht="33" customHeight="1">
      <c r="A128" s="55" t="s">
        <v>247</v>
      </c>
      <c r="B128" s="187" t="s">
        <v>303</v>
      </c>
      <c r="C128" s="41" t="s">
        <v>165</v>
      </c>
      <c r="D128" s="42" t="s">
        <v>9</v>
      </c>
      <c r="E128" s="42">
        <v>1</v>
      </c>
      <c r="F128" s="43">
        <v>380</v>
      </c>
      <c r="G128" s="43">
        <f t="shared" si="23"/>
        <v>380</v>
      </c>
      <c r="H128" s="44">
        <v>0.23</v>
      </c>
      <c r="I128" s="43">
        <f t="shared" si="21"/>
        <v>87.4</v>
      </c>
      <c r="J128" s="45">
        <f t="shared" ref="J128:J143" si="25">(G128+I128)</f>
        <v>467.4</v>
      </c>
      <c r="K128" s="9"/>
    </row>
    <row r="129" spans="1:11" ht="28.5" customHeight="1">
      <c r="A129" s="55" t="s">
        <v>160</v>
      </c>
      <c r="B129" s="187" t="s">
        <v>304</v>
      </c>
      <c r="C129" s="41" t="s">
        <v>165</v>
      </c>
      <c r="D129" s="42" t="s">
        <v>9</v>
      </c>
      <c r="E129" s="42">
        <v>1</v>
      </c>
      <c r="F129" s="43">
        <v>380</v>
      </c>
      <c r="G129" s="43">
        <f t="shared" si="23"/>
        <v>380</v>
      </c>
      <c r="H129" s="44">
        <v>0.23</v>
      </c>
      <c r="I129" s="43">
        <f t="shared" si="21"/>
        <v>87.4</v>
      </c>
      <c r="J129" s="45">
        <f t="shared" si="25"/>
        <v>467.4</v>
      </c>
      <c r="K129" s="9"/>
    </row>
    <row r="130" spans="1:11" ht="32.25" customHeight="1">
      <c r="A130" s="55" t="s">
        <v>161</v>
      </c>
      <c r="B130" s="187" t="s">
        <v>305</v>
      </c>
      <c r="C130" s="41" t="s">
        <v>165</v>
      </c>
      <c r="D130" s="42" t="s">
        <v>9</v>
      </c>
      <c r="E130" s="42">
        <v>1</v>
      </c>
      <c r="F130" s="43">
        <v>380</v>
      </c>
      <c r="G130" s="43">
        <f t="shared" si="23"/>
        <v>380</v>
      </c>
      <c r="H130" s="44">
        <v>0.23</v>
      </c>
      <c r="I130" s="43">
        <f t="shared" si="21"/>
        <v>87.4</v>
      </c>
      <c r="J130" s="45">
        <f t="shared" si="25"/>
        <v>467.4</v>
      </c>
      <c r="K130" s="9"/>
    </row>
    <row r="131" spans="1:11" ht="32.25" customHeight="1">
      <c r="A131" s="55" t="s">
        <v>162</v>
      </c>
      <c r="B131" s="187" t="s">
        <v>306</v>
      </c>
      <c r="C131" s="41" t="s">
        <v>165</v>
      </c>
      <c r="D131" s="42" t="s">
        <v>9</v>
      </c>
      <c r="E131" s="42">
        <v>1</v>
      </c>
      <c r="F131" s="43">
        <v>380</v>
      </c>
      <c r="G131" s="43">
        <f t="shared" si="23"/>
        <v>380</v>
      </c>
      <c r="H131" s="44">
        <v>0.23</v>
      </c>
      <c r="I131" s="43">
        <f t="shared" si="21"/>
        <v>87.4</v>
      </c>
      <c r="J131" s="45">
        <f t="shared" si="25"/>
        <v>467.4</v>
      </c>
      <c r="K131" s="9"/>
    </row>
    <row r="132" spans="1:11" ht="36" customHeight="1">
      <c r="A132" s="55" t="s">
        <v>163</v>
      </c>
      <c r="B132" s="186" t="s">
        <v>307</v>
      </c>
      <c r="C132" s="41" t="s">
        <v>165</v>
      </c>
      <c r="D132" s="42" t="s">
        <v>9</v>
      </c>
      <c r="E132" s="42">
        <v>1</v>
      </c>
      <c r="F132" s="43">
        <v>380</v>
      </c>
      <c r="G132" s="43">
        <f t="shared" si="23"/>
        <v>380</v>
      </c>
      <c r="H132" s="44">
        <v>0.23</v>
      </c>
      <c r="I132" s="43">
        <f t="shared" si="21"/>
        <v>87.4</v>
      </c>
      <c r="J132" s="45">
        <f t="shared" si="25"/>
        <v>467.4</v>
      </c>
      <c r="K132" s="9"/>
    </row>
    <row r="133" spans="1:11" ht="34.5" customHeight="1">
      <c r="A133" s="55" t="s">
        <v>164</v>
      </c>
      <c r="B133" s="187" t="s">
        <v>308</v>
      </c>
      <c r="C133" s="41" t="s">
        <v>165</v>
      </c>
      <c r="D133" s="42" t="s">
        <v>9</v>
      </c>
      <c r="E133" s="42">
        <v>1</v>
      </c>
      <c r="F133" s="43">
        <v>350</v>
      </c>
      <c r="G133" s="43">
        <f t="shared" si="23"/>
        <v>350</v>
      </c>
      <c r="H133" s="44">
        <v>0.23</v>
      </c>
      <c r="I133" s="43">
        <f t="shared" si="21"/>
        <v>80.5</v>
      </c>
      <c r="J133" s="45">
        <f t="shared" si="25"/>
        <v>430.5</v>
      </c>
      <c r="K133" s="9"/>
    </row>
    <row r="134" spans="1:11" ht="30.75" customHeight="1">
      <c r="A134" s="55" t="s">
        <v>115</v>
      </c>
      <c r="B134" s="102" t="s">
        <v>309</v>
      </c>
      <c r="C134" s="41" t="s">
        <v>165</v>
      </c>
      <c r="D134" s="42" t="s">
        <v>9</v>
      </c>
      <c r="E134" s="42">
        <v>1</v>
      </c>
      <c r="F134" s="43">
        <v>550</v>
      </c>
      <c r="G134" s="43">
        <f t="shared" si="23"/>
        <v>550</v>
      </c>
      <c r="H134" s="44">
        <v>0.23</v>
      </c>
      <c r="I134" s="43">
        <f t="shared" si="21"/>
        <v>126.5</v>
      </c>
      <c r="J134" s="45">
        <f t="shared" si="25"/>
        <v>676.5</v>
      </c>
      <c r="K134" s="9"/>
    </row>
    <row r="135" spans="1:11" ht="30.75" customHeight="1">
      <c r="A135" s="55" t="s">
        <v>118</v>
      </c>
      <c r="B135" s="102" t="s">
        <v>310</v>
      </c>
      <c r="C135" s="41" t="s">
        <v>165</v>
      </c>
      <c r="D135" s="42" t="s">
        <v>9</v>
      </c>
      <c r="E135" s="42">
        <v>1</v>
      </c>
      <c r="F135" s="43">
        <v>800</v>
      </c>
      <c r="G135" s="43">
        <f t="shared" si="23"/>
        <v>800</v>
      </c>
      <c r="H135" s="44">
        <v>0.23</v>
      </c>
      <c r="I135" s="43">
        <f t="shared" si="21"/>
        <v>184</v>
      </c>
      <c r="J135" s="45">
        <f t="shared" si="25"/>
        <v>984</v>
      </c>
      <c r="K135" s="9"/>
    </row>
    <row r="136" spans="1:11" ht="31.5" customHeight="1">
      <c r="A136" s="55" t="s">
        <v>172</v>
      </c>
      <c r="B136" s="102" t="s">
        <v>150</v>
      </c>
      <c r="C136" s="41" t="s">
        <v>165</v>
      </c>
      <c r="D136" s="42" t="s">
        <v>9</v>
      </c>
      <c r="E136" s="42">
        <v>1</v>
      </c>
      <c r="F136" s="43">
        <v>140</v>
      </c>
      <c r="G136" s="43">
        <f t="shared" si="23"/>
        <v>140</v>
      </c>
      <c r="H136" s="44">
        <v>0.23</v>
      </c>
      <c r="I136" s="43">
        <f t="shared" si="21"/>
        <v>32.200000000000003</v>
      </c>
      <c r="J136" s="45">
        <f t="shared" si="25"/>
        <v>172.2</v>
      </c>
      <c r="K136" s="9"/>
    </row>
    <row r="137" spans="1:11" ht="31.5" customHeight="1">
      <c r="A137" s="55" t="s">
        <v>173</v>
      </c>
      <c r="B137" s="102" t="s">
        <v>311</v>
      </c>
      <c r="C137" s="41" t="s">
        <v>165</v>
      </c>
      <c r="D137" s="42" t="s">
        <v>9</v>
      </c>
      <c r="E137" s="42">
        <v>1</v>
      </c>
      <c r="F137" s="43">
        <v>300</v>
      </c>
      <c r="G137" s="43">
        <f t="shared" si="23"/>
        <v>300</v>
      </c>
      <c r="H137" s="44">
        <v>0.23</v>
      </c>
      <c r="I137" s="43">
        <f t="shared" si="21"/>
        <v>69</v>
      </c>
      <c r="J137" s="45">
        <f t="shared" si="25"/>
        <v>369</v>
      </c>
      <c r="K137" s="9"/>
    </row>
    <row r="138" spans="1:11" ht="26.25" customHeight="1">
      <c r="A138" s="55" t="s">
        <v>174</v>
      </c>
      <c r="B138" s="105" t="s">
        <v>312</v>
      </c>
      <c r="C138" s="41" t="s">
        <v>165</v>
      </c>
      <c r="D138" s="47" t="s">
        <v>9</v>
      </c>
      <c r="E138" s="42">
        <v>1</v>
      </c>
      <c r="F138" s="48">
        <v>400</v>
      </c>
      <c r="G138" s="43">
        <f t="shared" si="23"/>
        <v>400</v>
      </c>
      <c r="H138" s="49">
        <v>0.23</v>
      </c>
      <c r="I138" s="48">
        <f t="shared" si="21"/>
        <v>92</v>
      </c>
      <c r="J138" s="50">
        <f t="shared" si="25"/>
        <v>492</v>
      </c>
      <c r="K138" s="9"/>
    </row>
    <row r="139" spans="1:11" ht="26.25" customHeight="1">
      <c r="A139" s="55" t="s">
        <v>182</v>
      </c>
      <c r="B139" s="111" t="s">
        <v>151</v>
      </c>
      <c r="C139" s="41" t="s">
        <v>165</v>
      </c>
      <c r="D139" s="42" t="s">
        <v>12</v>
      </c>
      <c r="E139" s="42">
        <v>1</v>
      </c>
      <c r="F139" s="43">
        <v>220</v>
      </c>
      <c r="G139" s="43">
        <f t="shared" si="23"/>
        <v>220</v>
      </c>
      <c r="H139" s="44">
        <v>0.23</v>
      </c>
      <c r="I139" s="43">
        <f>G139*H139</f>
        <v>50.6</v>
      </c>
      <c r="J139" s="45">
        <f t="shared" si="25"/>
        <v>270.60000000000002</v>
      </c>
      <c r="K139" s="9"/>
    </row>
    <row r="140" spans="1:11" ht="26.25" customHeight="1">
      <c r="A140" s="55" t="s">
        <v>183</v>
      </c>
      <c r="B140" s="111" t="s">
        <v>136</v>
      </c>
      <c r="C140" s="41" t="s">
        <v>165</v>
      </c>
      <c r="D140" s="47" t="s">
        <v>12</v>
      </c>
      <c r="E140" s="42">
        <v>1</v>
      </c>
      <c r="F140" s="43">
        <v>640</v>
      </c>
      <c r="G140" s="43">
        <f t="shared" si="23"/>
        <v>640</v>
      </c>
      <c r="H140" s="53">
        <v>0.23</v>
      </c>
      <c r="I140" s="52">
        <f>G140*H140</f>
        <v>147.20000000000002</v>
      </c>
      <c r="J140" s="54">
        <f t="shared" si="25"/>
        <v>787.2</v>
      </c>
      <c r="K140" s="9"/>
    </row>
    <row r="141" spans="1:11" ht="26.25" customHeight="1">
      <c r="A141" s="55" t="s">
        <v>184</v>
      </c>
      <c r="B141" s="111" t="s">
        <v>137</v>
      </c>
      <c r="C141" s="41" t="s">
        <v>165</v>
      </c>
      <c r="D141" s="47" t="s">
        <v>12</v>
      </c>
      <c r="E141" s="42">
        <v>1</v>
      </c>
      <c r="F141" s="43">
        <v>380</v>
      </c>
      <c r="G141" s="43">
        <f t="shared" si="23"/>
        <v>380</v>
      </c>
      <c r="H141" s="66">
        <v>0.23</v>
      </c>
      <c r="I141" s="65">
        <f>G141*H141</f>
        <v>87.4</v>
      </c>
      <c r="J141" s="54">
        <f t="shared" si="25"/>
        <v>467.4</v>
      </c>
      <c r="K141" s="9"/>
    </row>
    <row r="142" spans="1:11" ht="26.25" customHeight="1">
      <c r="A142" s="55" t="s">
        <v>185</v>
      </c>
      <c r="B142" s="85" t="s">
        <v>97</v>
      </c>
      <c r="C142" s="41" t="s">
        <v>165</v>
      </c>
      <c r="D142" s="42" t="s">
        <v>9</v>
      </c>
      <c r="E142" s="42">
        <v>1</v>
      </c>
      <c r="F142" s="43">
        <v>120</v>
      </c>
      <c r="G142" s="43">
        <f t="shared" si="23"/>
        <v>120</v>
      </c>
      <c r="H142" s="44">
        <v>0.23</v>
      </c>
      <c r="I142" s="43">
        <f>G142*H142</f>
        <v>27.6</v>
      </c>
      <c r="J142" s="54">
        <f t="shared" si="25"/>
        <v>147.6</v>
      </c>
      <c r="K142" s="9"/>
    </row>
    <row r="143" spans="1:11" ht="26.25" customHeight="1">
      <c r="A143" s="55" t="s">
        <v>186</v>
      </c>
      <c r="B143" s="85" t="s">
        <v>98</v>
      </c>
      <c r="C143" s="41" t="s">
        <v>165</v>
      </c>
      <c r="D143" s="42" t="s">
        <v>9</v>
      </c>
      <c r="E143" s="42">
        <v>1</v>
      </c>
      <c r="F143" s="43">
        <v>130</v>
      </c>
      <c r="G143" s="43">
        <f t="shared" si="23"/>
        <v>130</v>
      </c>
      <c r="H143" s="44">
        <v>0.23</v>
      </c>
      <c r="I143" s="43">
        <f>G143*H143</f>
        <v>29.900000000000002</v>
      </c>
      <c r="J143" s="54">
        <f t="shared" si="25"/>
        <v>159.9</v>
      </c>
      <c r="K143" s="9"/>
    </row>
    <row r="144" spans="1:11" ht="30" customHeight="1" thickBot="1">
      <c r="A144" s="160">
        <v>134</v>
      </c>
      <c r="B144" s="171" t="s">
        <v>248</v>
      </c>
      <c r="C144" s="161"/>
      <c r="D144" s="162" t="s">
        <v>10</v>
      </c>
      <c r="E144" s="162" t="s">
        <v>10</v>
      </c>
      <c r="F144" s="163" t="s">
        <v>10</v>
      </c>
      <c r="G144" s="163">
        <f>SUM(G128:G143)</f>
        <v>5930</v>
      </c>
      <c r="H144" s="164" t="s">
        <v>10</v>
      </c>
      <c r="I144" s="163">
        <f>SUM(I128:I143)</f>
        <v>1363.9</v>
      </c>
      <c r="J144" s="165">
        <f>SUM(J128:J143)</f>
        <v>7293.9</v>
      </c>
      <c r="K144" s="9"/>
    </row>
    <row r="145" spans="1:11" ht="30" customHeight="1" thickBot="1">
      <c r="A145" s="87">
        <v>135</v>
      </c>
      <c r="B145" s="137" t="s">
        <v>249</v>
      </c>
      <c r="C145" s="35"/>
      <c r="D145" s="36" t="s">
        <v>10</v>
      </c>
      <c r="E145" s="36" t="s">
        <v>10</v>
      </c>
      <c r="F145" s="37" t="s">
        <v>10</v>
      </c>
      <c r="G145" s="37">
        <f>G144*3</f>
        <v>17790</v>
      </c>
      <c r="H145" s="38" t="s">
        <v>10</v>
      </c>
      <c r="I145" s="37">
        <f>I144*3</f>
        <v>4091.7000000000003</v>
      </c>
      <c r="J145" s="39">
        <f>J144*3</f>
        <v>21881.699999999997</v>
      </c>
      <c r="K145" s="9"/>
    </row>
    <row r="146" spans="1:11" ht="26.25" customHeight="1">
      <c r="A146" s="55" t="s">
        <v>250</v>
      </c>
      <c r="B146" s="104" t="s">
        <v>131</v>
      </c>
      <c r="C146" s="63" t="s">
        <v>165</v>
      </c>
      <c r="D146" s="42" t="s">
        <v>9</v>
      </c>
      <c r="E146" s="42">
        <v>2</v>
      </c>
      <c r="F146" s="43">
        <v>550</v>
      </c>
      <c r="G146" s="43">
        <f t="shared" ref="G146:G162" si="26">(E146*F146)</f>
        <v>1100</v>
      </c>
      <c r="H146" s="44">
        <v>0.23</v>
      </c>
      <c r="I146" s="43">
        <f t="shared" ref="I146:I162" si="27">G146*H146</f>
        <v>253</v>
      </c>
      <c r="J146" s="45">
        <f t="shared" ref="J146:J153" si="28">(G146+I146)</f>
        <v>1353</v>
      </c>
      <c r="K146" s="9"/>
    </row>
    <row r="147" spans="1:11" ht="26.25" customHeight="1">
      <c r="A147" s="55" t="s">
        <v>187</v>
      </c>
      <c r="B147" s="64" t="s">
        <v>132</v>
      </c>
      <c r="C147" s="63" t="s">
        <v>165</v>
      </c>
      <c r="D147" s="42" t="s">
        <v>9</v>
      </c>
      <c r="E147" s="42">
        <v>2</v>
      </c>
      <c r="F147" s="43">
        <v>980</v>
      </c>
      <c r="G147" s="43">
        <f t="shared" si="26"/>
        <v>1960</v>
      </c>
      <c r="H147" s="44">
        <v>0.23</v>
      </c>
      <c r="I147" s="43">
        <f t="shared" si="27"/>
        <v>450.8</v>
      </c>
      <c r="J147" s="45">
        <f t="shared" si="28"/>
        <v>2410.8000000000002</v>
      </c>
      <c r="K147" s="9"/>
    </row>
    <row r="148" spans="1:11" ht="30.75" customHeight="1">
      <c r="A148" s="55" t="s">
        <v>188</v>
      </c>
      <c r="B148" s="64" t="s">
        <v>259</v>
      </c>
      <c r="C148" s="63" t="s">
        <v>165</v>
      </c>
      <c r="D148" s="42" t="s">
        <v>9</v>
      </c>
      <c r="E148" s="42">
        <v>2</v>
      </c>
      <c r="F148" s="43">
        <v>1100</v>
      </c>
      <c r="G148" s="43">
        <f t="shared" si="26"/>
        <v>2200</v>
      </c>
      <c r="H148" s="44">
        <v>0.23</v>
      </c>
      <c r="I148" s="43">
        <f t="shared" si="27"/>
        <v>506</v>
      </c>
      <c r="J148" s="45">
        <f t="shared" si="28"/>
        <v>2706</v>
      </c>
      <c r="K148" s="9"/>
    </row>
    <row r="149" spans="1:11" ht="27.75" customHeight="1">
      <c r="A149" s="55" t="s">
        <v>189</v>
      </c>
      <c r="B149" s="64" t="s">
        <v>260</v>
      </c>
      <c r="C149" s="63" t="s">
        <v>165</v>
      </c>
      <c r="D149" s="42" t="s">
        <v>9</v>
      </c>
      <c r="E149" s="42">
        <v>2</v>
      </c>
      <c r="F149" s="43">
        <v>1240</v>
      </c>
      <c r="G149" s="43">
        <f t="shared" si="26"/>
        <v>2480</v>
      </c>
      <c r="H149" s="44">
        <v>0.23</v>
      </c>
      <c r="I149" s="43">
        <f t="shared" si="27"/>
        <v>570.4</v>
      </c>
      <c r="J149" s="45">
        <f t="shared" si="28"/>
        <v>3050.4</v>
      </c>
      <c r="K149" s="9"/>
    </row>
    <row r="150" spans="1:11" ht="30" customHeight="1">
      <c r="A150" s="55" t="s">
        <v>190</v>
      </c>
      <c r="B150" s="64" t="s">
        <v>127</v>
      </c>
      <c r="C150" s="63" t="s">
        <v>165</v>
      </c>
      <c r="D150" s="42" t="s">
        <v>9</v>
      </c>
      <c r="E150" s="42">
        <v>2</v>
      </c>
      <c r="F150" s="43">
        <v>2500</v>
      </c>
      <c r="G150" s="43">
        <f t="shared" si="26"/>
        <v>5000</v>
      </c>
      <c r="H150" s="44">
        <v>0.23</v>
      </c>
      <c r="I150" s="43">
        <f t="shared" si="27"/>
        <v>1150</v>
      </c>
      <c r="J150" s="45">
        <f t="shared" si="28"/>
        <v>6150</v>
      </c>
      <c r="K150" s="9"/>
    </row>
    <row r="151" spans="1:11" ht="26.25" customHeight="1">
      <c r="A151" s="55" t="s">
        <v>198</v>
      </c>
      <c r="B151" s="64" t="s">
        <v>138</v>
      </c>
      <c r="C151" s="63" t="s">
        <v>165</v>
      </c>
      <c r="D151" s="42" t="s">
        <v>9</v>
      </c>
      <c r="E151" s="42">
        <v>2</v>
      </c>
      <c r="F151" s="43">
        <v>1250</v>
      </c>
      <c r="G151" s="43">
        <f t="shared" si="26"/>
        <v>2500</v>
      </c>
      <c r="H151" s="44">
        <v>0.23</v>
      </c>
      <c r="I151" s="43">
        <f t="shared" si="27"/>
        <v>575</v>
      </c>
      <c r="J151" s="45">
        <f t="shared" si="28"/>
        <v>3075</v>
      </c>
      <c r="K151" s="9"/>
    </row>
    <row r="152" spans="1:11" ht="26.25" customHeight="1">
      <c r="A152" s="55" t="s">
        <v>199</v>
      </c>
      <c r="B152" s="46" t="s">
        <v>116</v>
      </c>
      <c r="C152" s="63" t="s">
        <v>165</v>
      </c>
      <c r="D152" s="42" t="s">
        <v>9</v>
      </c>
      <c r="E152" s="42">
        <v>2</v>
      </c>
      <c r="F152" s="43">
        <v>260</v>
      </c>
      <c r="G152" s="43">
        <f t="shared" si="26"/>
        <v>520</v>
      </c>
      <c r="H152" s="44">
        <v>0.23</v>
      </c>
      <c r="I152" s="43">
        <f t="shared" si="27"/>
        <v>119.60000000000001</v>
      </c>
      <c r="J152" s="45">
        <f t="shared" si="28"/>
        <v>639.6</v>
      </c>
      <c r="K152" s="9"/>
    </row>
    <row r="153" spans="1:11" ht="26.25" customHeight="1">
      <c r="A153" s="55" t="s">
        <v>200</v>
      </c>
      <c r="B153" s="46" t="s">
        <v>126</v>
      </c>
      <c r="C153" s="63" t="s">
        <v>165</v>
      </c>
      <c r="D153" s="42" t="s">
        <v>9</v>
      </c>
      <c r="E153" s="42">
        <v>2</v>
      </c>
      <c r="F153" s="43">
        <v>770</v>
      </c>
      <c r="G153" s="43">
        <f t="shared" si="26"/>
        <v>1540</v>
      </c>
      <c r="H153" s="44">
        <v>0.23</v>
      </c>
      <c r="I153" s="43">
        <f t="shared" si="27"/>
        <v>354.2</v>
      </c>
      <c r="J153" s="45">
        <f t="shared" si="28"/>
        <v>1894.2</v>
      </c>
      <c r="K153" s="9"/>
    </row>
    <row r="154" spans="1:11" ht="26.25" customHeight="1">
      <c r="A154" s="55" t="s">
        <v>201</v>
      </c>
      <c r="B154" s="40" t="s">
        <v>13</v>
      </c>
      <c r="C154" s="63" t="s">
        <v>165</v>
      </c>
      <c r="D154" s="42" t="s">
        <v>9</v>
      </c>
      <c r="E154" s="42">
        <v>2</v>
      </c>
      <c r="F154" s="43">
        <v>220</v>
      </c>
      <c r="G154" s="43">
        <f t="shared" si="26"/>
        <v>440</v>
      </c>
      <c r="H154" s="44">
        <v>0.23</v>
      </c>
      <c r="I154" s="43">
        <f t="shared" si="27"/>
        <v>101.2</v>
      </c>
      <c r="J154" s="45">
        <f>(G154+I154)</f>
        <v>541.20000000000005</v>
      </c>
      <c r="K154" s="9"/>
    </row>
    <row r="155" spans="1:11" ht="26.25" customHeight="1">
      <c r="A155" s="55" t="s">
        <v>202</v>
      </c>
      <c r="B155" s="64" t="s">
        <v>139</v>
      </c>
      <c r="C155" s="63" t="s">
        <v>165</v>
      </c>
      <c r="D155" s="42" t="s">
        <v>9</v>
      </c>
      <c r="E155" s="42">
        <v>2</v>
      </c>
      <c r="F155" s="112">
        <v>850</v>
      </c>
      <c r="G155" s="43">
        <f t="shared" si="26"/>
        <v>1700</v>
      </c>
      <c r="H155" s="44">
        <v>0.23</v>
      </c>
      <c r="I155" s="43">
        <f t="shared" si="27"/>
        <v>391</v>
      </c>
      <c r="J155" s="45">
        <f>(G155+I155)</f>
        <v>2091</v>
      </c>
      <c r="K155" s="9"/>
    </row>
    <row r="156" spans="1:11" ht="21.75" customHeight="1">
      <c r="A156" s="55" t="s">
        <v>203</v>
      </c>
      <c r="B156" s="64" t="s">
        <v>210</v>
      </c>
      <c r="C156" s="115" t="s">
        <v>165</v>
      </c>
      <c r="D156" s="47" t="s">
        <v>9</v>
      </c>
      <c r="E156" s="42">
        <v>3</v>
      </c>
      <c r="F156" s="48">
        <v>450</v>
      </c>
      <c r="G156" s="43">
        <f t="shared" si="26"/>
        <v>1350</v>
      </c>
      <c r="H156" s="44">
        <v>0.23</v>
      </c>
      <c r="I156" s="43">
        <f t="shared" si="27"/>
        <v>310.5</v>
      </c>
      <c r="J156" s="45">
        <f>(G156+I156)</f>
        <v>1660.5</v>
      </c>
      <c r="K156" s="9"/>
    </row>
    <row r="157" spans="1:11" ht="26.25" customHeight="1">
      <c r="A157" s="55" t="s">
        <v>204</v>
      </c>
      <c r="B157" s="77" t="s">
        <v>229</v>
      </c>
      <c r="C157" s="63" t="s">
        <v>165</v>
      </c>
      <c r="D157" s="42" t="s">
        <v>9</v>
      </c>
      <c r="E157" s="42">
        <v>2</v>
      </c>
      <c r="F157" s="43">
        <v>2600</v>
      </c>
      <c r="G157" s="43">
        <f t="shared" si="26"/>
        <v>5200</v>
      </c>
      <c r="H157" s="44">
        <v>0.23</v>
      </c>
      <c r="I157" s="43">
        <f t="shared" si="27"/>
        <v>1196</v>
      </c>
      <c r="J157" s="45">
        <f t="shared" ref="J157:J162" si="29">(G157+I157)</f>
        <v>6396</v>
      </c>
      <c r="K157" s="9"/>
    </row>
    <row r="158" spans="1:11" ht="26.25" customHeight="1">
      <c r="A158" s="55" t="s">
        <v>205</v>
      </c>
      <c r="B158" s="77" t="s">
        <v>230</v>
      </c>
      <c r="C158" s="63" t="s">
        <v>165</v>
      </c>
      <c r="D158" s="42" t="s">
        <v>9</v>
      </c>
      <c r="E158" s="42">
        <v>2</v>
      </c>
      <c r="F158" s="43">
        <v>1221</v>
      </c>
      <c r="G158" s="43">
        <f t="shared" si="26"/>
        <v>2442</v>
      </c>
      <c r="H158" s="44">
        <v>0.23</v>
      </c>
      <c r="I158" s="43">
        <f t="shared" si="27"/>
        <v>561.66</v>
      </c>
      <c r="J158" s="45">
        <f t="shared" si="29"/>
        <v>3003.66</v>
      </c>
      <c r="K158" s="9"/>
    </row>
    <row r="159" spans="1:11" ht="26.25" customHeight="1">
      <c r="A159" s="55" t="s">
        <v>206</v>
      </c>
      <c r="B159" s="77" t="s">
        <v>231</v>
      </c>
      <c r="C159" s="63" t="s">
        <v>165</v>
      </c>
      <c r="D159" s="42" t="s">
        <v>9</v>
      </c>
      <c r="E159" s="42">
        <v>2</v>
      </c>
      <c r="F159" s="43">
        <v>1670</v>
      </c>
      <c r="G159" s="43">
        <f t="shared" si="26"/>
        <v>3340</v>
      </c>
      <c r="H159" s="44">
        <v>0.23</v>
      </c>
      <c r="I159" s="43">
        <f t="shared" si="27"/>
        <v>768.2</v>
      </c>
      <c r="J159" s="45">
        <f t="shared" si="29"/>
        <v>4108.2</v>
      </c>
      <c r="K159" s="9"/>
    </row>
    <row r="160" spans="1:11" ht="26.25" customHeight="1">
      <c r="A160" s="55" t="s">
        <v>207</v>
      </c>
      <c r="B160" s="77" t="s">
        <v>232</v>
      </c>
      <c r="C160" s="63" t="s">
        <v>165</v>
      </c>
      <c r="D160" s="42" t="s">
        <v>9</v>
      </c>
      <c r="E160" s="42">
        <v>2</v>
      </c>
      <c r="F160" s="43">
        <v>2560</v>
      </c>
      <c r="G160" s="43">
        <f t="shared" si="26"/>
        <v>5120</v>
      </c>
      <c r="H160" s="44">
        <v>0.23</v>
      </c>
      <c r="I160" s="43">
        <f t="shared" si="27"/>
        <v>1177.6000000000001</v>
      </c>
      <c r="J160" s="45">
        <f t="shared" si="29"/>
        <v>6297.6</v>
      </c>
      <c r="K160" s="9"/>
    </row>
    <row r="161" spans="1:12" ht="26.25" customHeight="1">
      <c r="A161" s="55" t="s">
        <v>208</v>
      </c>
      <c r="B161" s="77" t="s">
        <v>233</v>
      </c>
      <c r="C161" s="63" t="s">
        <v>165</v>
      </c>
      <c r="D161" s="42" t="s">
        <v>9</v>
      </c>
      <c r="E161" s="42">
        <v>2</v>
      </c>
      <c r="F161" s="43">
        <v>1190</v>
      </c>
      <c r="G161" s="43">
        <f t="shared" si="26"/>
        <v>2380</v>
      </c>
      <c r="H161" s="44">
        <v>0.23</v>
      </c>
      <c r="I161" s="43">
        <f t="shared" si="27"/>
        <v>547.4</v>
      </c>
      <c r="J161" s="45">
        <f t="shared" si="29"/>
        <v>2927.4</v>
      </c>
      <c r="K161" s="9"/>
    </row>
    <row r="162" spans="1:12" ht="26.25" customHeight="1" thickBot="1">
      <c r="A162" s="55" t="s">
        <v>209</v>
      </c>
      <c r="B162" s="77" t="s">
        <v>114</v>
      </c>
      <c r="C162" s="115" t="s">
        <v>165</v>
      </c>
      <c r="D162" s="99" t="s">
        <v>96</v>
      </c>
      <c r="E162" s="47">
        <v>8</v>
      </c>
      <c r="F162" s="48">
        <v>50</v>
      </c>
      <c r="G162" s="48">
        <f t="shared" si="26"/>
        <v>400</v>
      </c>
      <c r="H162" s="49">
        <v>0.23</v>
      </c>
      <c r="I162" s="48">
        <f t="shared" si="27"/>
        <v>92</v>
      </c>
      <c r="J162" s="50">
        <f t="shared" si="29"/>
        <v>492</v>
      </c>
      <c r="K162" s="9"/>
    </row>
    <row r="163" spans="1:12" s="14" customFormat="1" ht="28.5" customHeight="1" thickBot="1">
      <c r="A163" s="122">
        <v>153</v>
      </c>
      <c r="B163" s="93" t="s">
        <v>251</v>
      </c>
      <c r="C163" s="94"/>
      <c r="D163" s="95" t="s">
        <v>10</v>
      </c>
      <c r="E163" s="95" t="s">
        <v>10</v>
      </c>
      <c r="F163" s="96" t="s">
        <v>10</v>
      </c>
      <c r="G163" s="96">
        <f>SUM(G146:G162)</f>
        <v>39672</v>
      </c>
      <c r="H163" s="97" t="s">
        <v>10</v>
      </c>
      <c r="I163" s="96">
        <f>SUM(I146:I162)</f>
        <v>9124.5599999999977</v>
      </c>
      <c r="J163" s="106">
        <f>SUM(J146:J162)</f>
        <v>48796.56</v>
      </c>
    </row>
    <row r="164" spans="1:12" s="9" customFormat="1" ht="24.75" customHeight="1" thickBot="1">
      <c r="A164" s="123">
        <v>154</v>
      </c>
      <c r="B164" s="116" t="s">
        <v>252</v>
      </c>
      <c r="C164" s="117"/>
      <c r="D164" s="118" t="s">
        <v>10</v>
      </c>
      <c r="E164" s="118" t="s">
        <v>10</v>
      </c>
      <c r="F164" s="119" t="s">
        <v>10</v>
      </c>
      <c r="G164" s="120">
        <f xml:space="preserve">   G23+G46+G78+G111+G145</f>
        <v>179070</v>
      </c>
      <c r="H164" s="120" t="s">
        <v>10</v>
      </c>
      <c r="I164" s="120">
        <f xml:space="preserve"> I23+I46+I78+I111+I145</f>
        <v>41186.1</v>
      </c>
      <c r="J164" s="121">
        <f xml:space="preserve"> J23+J46+J78+J111+J145</f>
        <v>220256.09999999998</v>
      </c>
      <c r="K164" s="14"/>
    </row>
    <row r="165" spans="1:12" s="15" customFormat="1" ht="26.25" thickBot="1">
      <c r="A165" s="88">
        <v>155</v>
      </c>
      <c r="B165" s="113" t="s">
        <v>253</v>
      </c>
      <c r="C165" s="69"/>
      <c r="D165" s="70" t="s">
        <v>10</v>
      </c>
      <c r="E165" s="70" t="s">
        <v>10</v>
      </c>
      <c r="F165" s="71" t="s">
        <v>10</v>
      </c>
      <c r="G165" s="124">
        <f xml:space="preserve"> G34+G57+G90+G126+G163</f>
        <v>129022</v>
      </c>
      <c r="H165" s="124" t="s">
        <v>10</v>
      </c>
      <c r="I165" s="124">
        <f xml:space="preserve"> I34+I57+I90+I126+I163</f>
        <v>29675.059999999998</v>
      </c>
      <c r="J165" s="125">
        <f xml:space="preserve"> J34+J57+J90+J126+J163</f>
        <v>158697.06</v>
      </c>
      <c r="K165" s="9"/>
    </row>
    <row r="166" spans="1:12" ht="30.75" thickBot="1">
      <c r="A166" s="88">
        <v>156</v>
      </c>
      <c r="B166" s="154" t="s">
        <v>254</v>
      </c>
      <c r="C166" s="155"/>
      <c r="D166" s="156" t="s">
        <v>10</v>
      </c>
      <c r="E166" s="156" t="s">
        <v>10</v>
      </c>
      <c r="F166" s="157" t="s">
        <v>10</v>
      </c>
      <c r="G166" s="158">
        <f>G164+G165</f>
        <v>308092</v>
      </c>
      <c r="H166" s="158" t="s">
        <v>10</v>
      </c>
      <c r="I166" s="158">
        <f>I164+I165</f>
        <v>70861.16</v>
      </c>
      <c r="J166" s="159">
        <f>J164+J165</f>
        <v>378953.16</v>
      </c>
      <c r="K166" s="9"/>
      <c r="L166" s="8" t="s">
        <v>31</v>
      </c>
    </row>
    <row r="167" spans="1:12" ht="28.5" customHeight="1">
      <c r="A167" s="153"/>
      <c r="B167" s="140" t="s">
        <v>32</v>
      </c>
      <c r="C167" s="89"/>
      <c r="D167" s="89" t="s">
        <v>33</v>
      </c>
      <c r="E167" s="90" t="s">
        <v>31</v>
      </c>
      <c r="F167" s="110" t="s">
        <v>31</v>
      </c>
      <c r="G167" s="91"/>
      <c r="H167" s="91"/>
      <c r="I167" s="91"/>
      <c r="J167" s="21"/>
      <c r="K167" s="9"/>
    </row>
    <row r="168" spans="1:12" ht="22.5" customHeight="1">
      <c r="A168" s="16"/>
      <c r="B168" s="141" t="s">
        <v>234</v>
      </c>
      <c r="C168" s="28" t="s">
        <v>38</v>
      </c>
      <c r="D168" s="17" t="s">
        <v>34</v>
      </c>
      <c r="E168" s="18" t="s">
        <v>31</v>
      </c>
      <c r="F168" s="108"/>
      <c r="G168" s="19" t="s">
        <v>35</v>
      </c>
      <c r="H168" s="20"/>
      <c r="I168" s="20"/>
      <c r="J168" s="21"/>
      <c r="K168" s="9"/>
      <c r="L168" s="9"/>
    </row>
    <row r="169" spans="1:12" ht="15.75">
      <c r="A169" s="22"/>
      <c r="B169" s="142" t="s">
        <v>239</v>
      </c>
      <c r="C169" s="23"/>
      <c r="D169" s="23" t="s">
        <v>36</v>
      </c>
      <c r="E169" s="24" t="s">
        <v>31</v>
      </c>
      <c r="F169" s="109" t="s">
        <v>37</v>
      </c>
      <c r="G169" s="25"/>
      <c r="H169" s="25"/>
      <c r="I169" s="26"/>
      <c r="J169" s="27"/>
      <c r="K169" s="9"/>
    </row>
    <row r="170" spans="1:12" ht="24" customHeight="1">
      <c r="A170" s="131"/>
      <c r="B170" s="131"/>
      <c r="K170" s="9"/>
    </row>
    <row r="171" spans="1:12">
      <c r="A171" s="131"/>
      <c r="B171" s="143" t="s">
        <v>261</v>
      </c>
      <c r="K171" s="9"/>
    </row>
    <row r="172" spans="1:12">
      <c r="A172" s="131"/>
      <c r="B172" s="172" t="s">
        <v>262</v>
      </c>
      <c r="K172" s="9"/>
    </row>
    <row r="173" spans="1:12">
      <c r="A173" s="131"/>
      <c r="B173" s="173" t="s">
        <v>236</v>
      </c>
      <c r="C173" s="29"/>
      <c r="D173" s="30"/>
      <c r="E173" s="30"/>
      <c r="F173" s="30"/>
      <c r="G173" s="30"/>
      <c r="H173" s="31"/>
      <c r="I173" s="30"/>
      <c r="J173" s="30"/>
      <c r="K173" s="32"/>
    </row>
    <row r="174" spans="1:12">
      <c r="A174" s="131"/>
      <c r="B174" s="174" t="s">
        <v>237</v>
      </c>
      <c r="C174" s="29"/>
      <c r="D174" s="30"/>
      <c r="E174" s="30"/>
      <c r="F174" s="30"/>
      <c r="G174" s="30"/>
      <c r="H174" s="31"/>
      <c r="I174" s="30"/>
      <c r="J174" s="30"/>
      <c r="K174" s="32"/>
    </row>
    <row r="175" spans="1:12">
      <c r="A175" s="10"/>
      <c r="B175" s="173" t="s">
        <v>235</v>
      </c>
      <c r="C175" s="29"/>
      <c r="D175" s="30"/>
      <c r="E175" s="30"/>
      <c r="F175" s="30"/>
      <c r="G175" s="30"/>
      <c r="H175" s="31"/>
      <c r="I175" s="30"/>
      <c r="J175" s="30"/>
      <c r="K175" s="32"/>
    </row>
    <row r="176" spans="1:12">
      <c r="A176" s="131"/>
      <c r="B176" s="175" t="s">
        <v>238</v>
      </c>
      <c r="C176" s="146"/>
      <c r="D176" s="147"/>
      <c r="E176" s="147"/>
      <c r="F176" s="147"/>
      <c r="G176" s="147"/>
      <c r="H176" s="148"/>
      <c r="I176" s="30"/>
      <c r="J176" s="30"/>
      <c r="K176" s="32"/>
    </row>
    <row r="177" spans="1:11" ht="34.5" customHeight="1">
      <c r="A177" s="10"/>
      <c r="B177" s="263" t="s">
        <v>50</v>
      </c>
      <c r="C177" s="263"/>
      <c r="D177" s="263"/>
      <c r="E177" s="263"/>
      <c r="F177" s="263"/>
      <c r="G177" s="263"/>
      <c r="H177" s="263"/>
      <c r="I177" s="263"/>
      <c r="J177" s="263"/>
      <c r="K177" s="263"/>
    </row>
    <row r="178" spans="1:11" ht="54.75" customHeight="1">
      <c r="A178" s="10"/>
      <c r="B178" s="259" t="s">
        <v>242</v>
      </c>
      <c r="C178" s="259"/>
      <c r="D178" s="259"/>
      <c r="E178" s="259"/>
      <c r="F178" s="259"/>
      <c r="G178" s="259"/>
      <c r="H178" s="259"/>
      <c r="I178" s="259"/>
      <c r="J178" s="259"/>
      <c r="K178" s="259"/>
    </row>
    <row r="179" spans="1:11" ht="36" customHeight="1">
      <c r="E179" s="179" t="s">
        <v>255</v>
      </c>
    </row>
    <row r="180" spans="1:11">
      <c r="E180" s="182" t="s">
        <v>256</v>
      </c>
    </row>
  </sheetData>
  <mergeCells count="9">
    <mergeCell ref="A1:J1"/>
    <mergeCell ref="A3:J3"/>
    <mergeCell ref="A6:J6"/>
    <mergeCell ref="A35:J35"/>
    <mergeCell ref="B178:K178"/>
    <mergeCell ref="A58:J58"/>
    <mergeCell ref="A91:J91"/>
    <mergeCell ref="A127:J127"/>
    <mergeCell ref="B177:K177"/>
  </mergeCells>
  <pageMargins left="0.59055118110236227" right="0.55118110236220474" top="0.70866141732283472" bottom="0.74803149606299213" header="0.31496062992125984" footer="0.31496062992125984"/>
  <pageSetup paperSize="9" scale="90" orientation="landscape" r:id="rId1"/>
  <headerFooter>
    <oddHeader xml:space="preserve">&amp;RZałącznik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0"/>
  <sheetViews>
    <sheetView tabSelected="1" view="pageLayout" topLeftCell="A3" zoomScale="85" zoomScaleNormal="100" zoomScalePageLayoutView="85" workbookViewId="0">
      <selection activeCell="F16" sqref="F16"/>
    </sheetView>
  </sheetViews>
  <sheetFormatPr defaultRowHeight="14.25"/>
  <cols>
    <col min="1" max="1" width="4.125" style="131" customWidth="1"/>
    <col min="2" max="2" width="52.75" style="131" customWidth="1"/>
    <col min="3" max="3" width="11.625" style="8" customWidth="1"/>
    <col min="4" max="4" width="7.5" style="8" customWidth="1"/>
    <col min="5" max="5" width="4.375" style="8" customWidth="1"/>
    <col min="6" max="6" width="5.125" style="8" customWidth="1"/>
    <col min="7" max="7" width="7.25" style="8" customWidth="1"/>
    <col min="8" max="8" width="9.875" style="8" customWidth="1"/>
    <col min="9" max="9" width="7.25" style="8" customWidth="1"/>
    <col min="10" max="10" width="10" style="8" customWidth="1"/>
    <col min="11" max="11" width="16.375" style="8" bestFit="1" customWidth="1"/>
    <col min="12" max="16384" width="9" style="8"/>
  </cols>
  <sheetData>
    <row r="1" spans="1:11" hidden="1"/>
    <row r="2" spans="1:11" ht="9.75" hidden="1" customHeight="1"/>
    <row r="3" spans="1:11" ht="15" thickBot="1">
      <c r="B3" s="173" t="s">
        <v>236</v>
      </c>
      <c r="C3" s="29"/>
      <c r="D3" s="30"/>
      <c r="E3" s="30"/>
      <c r="F3" s="30"/>
      <c r="G3" s="30"/>
      <c r="H3" s="30"/>
      <c r="I3" s="31"/>
      <c r="J3" s="30"/>
      <c r="K3" s="30"/>
    </row>
    <row r="4" spans="1:11" ht="15" customHeight="1" thickBot="1">
      <c r="B4" s="197" t="s">
        <v>534</v>
      </c>
      <c r="C4" s="29"/>
      <c r="D4" s="30"/>
      <c r="E4" s="30"/>
      <c r="F4" s="30"/>
      <c r="G4" s="30"/>
      <c r="H4" s="30"/>
      <c r="I4" s="31"/>
      <c r="J4" s="30"/>
      <c r="K4" s="30"/>
    </row>
    <row r="5" spans="1:11" ht="13.5" customHeight="1" thickBot="1">
      <c r="A5" s="10"/>
      <c r="B5" s="173" t="s">
        <v>235</v>
      </c>
      <c r="C5" s="29"/>
      <c r="D5" s="30"/>
      <c r="E5" s="30"/>
      <c r="F5" s="30"/>
      <c r="G5" s="30"/>
      <c r="H5" s="30"/>
      <c r="I5" s="31"/>
      <c r="J5" s="30"/>
      <c r="K5" s="30"/>
    </row>
    <row r="6" spans="1:11" ht="13.5" customHeight="1" thickBot="1">
      <c r="B6" s="285" t="s">
        <v>533</v>
      </c>
      <c r="C6" s="286"/>
      <c r="D6" s="286"/>
      <c r="E6" s="286"/>
      <c r="F6" s="286"/>
      <c r="G6" s="286"/>
      <c r="H6" s="286"/>
      <c r="I6" s="286"/>
      <c r="J6" s="287"/>
      <c r="K6" s="30"/>
    </row>
    <row r="7" spans="1:11" ht="31.5" customHeight="1">
      <c r="A7" s="10"/>
      <c r="B7" s="263" t="s">
        <v>338</v>
      </c>
      <c r="C7" s="263"/>
      <c r="D7" s="263"/>
      <c r="E7" s="263"/>
      <c r="F7" s="263"/>
      <c r="G7" s="263"/>
      <c r="H7" s="263"/>
      <c r="I7" s="263"/>
      <c r="J7" s="263"/>
      <c r="K7" s="263"/>
    </row>
    <row r="8" spans="1:11" ht="61.5" customHeight="1">
      <c r="A8" s="10"/>
      <c r="B8" s="263" t="s">
        <v>373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1:11" ht="8.25" customHeight="1"/>
    <row r="10" spans="1:11" ht="20.25" customHeight="1" thickBo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 ht="12.75" hidden="1" customHeight="1" thickBot="1"/>
    <row r="12" spans="1:11" ht="18" customHeight="1" thickBot="1">
      <c r="A12" s="289" t="s">
        <v>5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1"/>
    </row>
    <row r="13" spans="1:11" ht="88.5" customHeight="1" thickBot="1">
      <c r="A13" s="202" t="s">
        <v>0</v>
      </c>
      <c r="B13" s="203" t="s">
        <v>315</v>
      </c>
      <c r="C13" s="204" t="s">
        <v>1</v>
      </c>
      <c r="D13" s="205" t="s">
        <v>2</v>
      </c>
      <c r="E13" s="206" t="s">
        <v>349</v>
      </c>
      <c r="F13" s="207" t="s">
        <v>52</v>
      </c>
      <c r="G13" s="204" t="s">
        <v>4</v>
      </c>
      <c r="H13" s="208" t="s">
        <v>449</v>
      </c>
      <c r="I13" s="204" t="s">
        <v>6</v>
      </c>
      <c r="J13" s="208" t="s">
        <v>450</v>
      </c>
      <c r="K13" s="204" t="s">
        <v>451</v>
      </c>
    </row>
    <row r="14" spans="1:11" ht="17.25" customHeight="1" thickBot="1">
      <c r="A14" s="209">
        <v>1</v>
      </c>
      <c r="B14" s="210">
        <v>2</v>
      </c>
      <c r="C14" s="209">
        <v>3</v>
      </c>
      <c r="D14" s="210">
        <v>4</v>
      </c>
      <c r="E14" s="209">
        <v>5</v>
      </c>
      <c r="F14" s="210">
        <v>6</v>
      </c>
      <c r="G14" s="209">
        <v>7</v>
      </c>
      <c r="H14" s="210">
        <v>8</v>
      </c>
      <c r="I14" s="209">
        <v>9</v>
      </c>
      <c r="J14" s="210">
        <v>10</v>
      </c>
      <c r="K14" s="209">
        <v>11</v>
      </c>
    </row>
    <row r="15" spans="1:11" ht="28.5" customHeight="1">
      <c r="A15" s="282" t="s">
        <v>388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4"/>
    </row>
    <row r="16" spans="1:11" ht="57" customHeight="1">
      <c r="A16" s="132" t="s">
        <v>39</v>
      </c>
      <c r="B16" s="186" t="s">
        <v>301</v>
      </c>
      <c r="C16" s="63" t="s">
        <v>165</v>
      </c>
      <c r="D16" s="42" t="s">
        <v>11</v>
      </c>
      <c r="E16" s="42">
        <v>2</v>
      </c>
      <c r="F16" s="41">
        <v>3</v>
      </c>
      <c r="G16" s="80">
        <v>0</v>
      </c>
      <c r="H16" s="80">
        <f>G16*F16*E16</f>
        <v>0</v>
      </c>
      <c r="I16" s="81">
        <v>0.23</v>
      </c>
      <c r="J16" s="80">
        <f t="shared" ref="J16:J37" si="0">H16*I16</f>
        <v>0</v>
      </c>
      <c r="K16" s="82">
        <f>H16+J16</f>
        <v>0</v>
      </c>
    </row>
    <row r="17" spans="1:11" s="9" customFormat="1" ht="42.75">
      <c r="A17" s="132" t="s">
        <v>40</v>
      </c>
      <c r="B17" s="186" t="s">
        <v>302</v>
      </c>
      <c r="C17" s="63" t="s">
        <v>165</v>
      </c>
      <c r="D17" s="42" t="s">
        <v>11</v>
      </c>
      <c r="E17" s="42">
        <v>2</v>
      </c>
      <c r="F17" s="41">
        <v>3</v>
      </c>
      <c r="G17" s="80">
        <v>0</v>
      </c>
      <c r="H17" s="80">
        <f>G17*F17*E17</f>
        <v>0</v>
      </c>
      <c r="I17" s="81">
        <v>0.23</v>
      </c>
      <c r="J17" s="80">
        <f t="shared" si="0"/>
        <v>0</v>
      </c>
      <c r="K17" s="82">
        <f t="shared" ref="K17:K29" si="1">H17+J17</f>
        <v>0</v>
      </c>
    </row>
    <row r="18" spans="1:11" s="9" customFormat="1" ht="42.75" customHeight="1">
      <c r="A18" s="132" t="s">
        <v>41</v>
      </c>
      <c r="B18" s="100" t="s">
        <v>155</v>
      </c>
      <c r="C18" s="63" t="s">
        <v>165</v>
      </c>
      <c r="D18" s="42" t="s">
        <v>11</v>
      </c>
      <c r="E18" s="42">
        <v>1</v>
      </c>
      <c r="F18" s="41">
        <v>3</v>
      </c>
      <c r="G18" s="80">
        <v>0</v>
      </c>
      <c r="H18" s="80">
        <f t="shared" ref="H18:H29" si="2">G18*F18*E18</f>
        <v>0</v>
      </c>
      <c r="I18" s="81">
        <v>0.23</v>
      </c>
      <c r="J18" s="80">
        <f t="shared" si="0"/>
        <v>0</v>
      </c>
      <c r="K18" s="82">
        <f t="shared" si="1"/>
        <v>0</v>
      </c>
    </row>
    <row r="19" spans="1:11" s="9" customFormat="1" ht="28.5">
      <c r="A19" s="132" t="s">
        <v>42</v>
      </c>
      <c r="B19" s="100" t="s">
        <v>240</v>
      </c>
      <c r="C19" s="63" t="s">
        <v>165</v>
      </c>
      <c r="D19" s="42" t="s">
        <v>11</v>
      </c>
      <c r="E19" s="42">
        <v>1</v>
      </c>
      <c r="F19" s="63">
        <v>3</v>
      </c>
      <c r="G19" s="80">
        <v>0</v>
      </c>
      <c r="H19" s="80">
        <f t="shared" si="2"/>
        <v>0</v>
      </c>
      <c r="I19" s="81">
        <v>0.23</v>
      </c>
      <c r="J19" s="80">
        <f t="shared" si="0"/>
        <v>0</v>
      </c>
      <c r="K19" s="82">
        <f t="shared" si="1"/>
        <v>0</v>
      </c>
    </row>
    <row r="20" spans="1:11" s="9" customFormat="1" ht="41.25">
      <c r="A20" s="132" t="s">
        <v>452</v>
      </c>
      <c r="B20" s="100" t="s">
        <v>154</v>
      </c>
      <c r="C20" s="63" t="s">
        <v>165</v>
      </c>
      <c r="D20" s="42" t="s">
        <v>11</v>
      </c>
      <c r="E20" s="42">
        <v>1</v>
      </c>
      <c r="F20" s="41">
        <v>3</v>
      </c>
      <c r="G20" s="80">
        <v>0</v>
      </c>
      <c r="H20" s="80">
        <f t="shared" si="2"/>
        <v>0</v>
      </c>
      <c r="I20" s="81">
        <v>0.23</v>
      </c>
      <c r="J20" s="80">
        <f t="shared" si="0"/>
        <v>0</v>
      </c>
      <c r="K20" s="82">
        <f t="shared" si="1"/>
        <v>0</v>
      </c>
    </row>
    <row r="21" spans="1:11" s="9" customFormat="1" ht="27.75" customHeight="1">
      <c r="A21" s="132" t="s">
        <v>31</v>
      </c>
      <c r="B21" s="212" t="s">
        <v>51</v>
      </c>
      <c r="C21" s="274"/>
      <c r="D21" s="274"/>
      <c r="E21" s="274"/>
      <c r="F21" s="274"/>
      <c r="G21" s="274"/>
      <c r="H21" s="274"/>
      <c r="I21" s="274"/>
      <c r="J21" s="274"/>
      <c r="K21" s="275"/>
    </row>
    <row r="22" spans="1:11" s="9" customFormat="1" ht="27.75" customHeight="1">
      <c r="A22" s="132" t="s">
        <v>119</v>
      </c>
      <c r="B22" s="134" t="s">
        <v>152</v>
      </c>
      <c r="C22" s="63" t="s">
        <v>165</v>
      </c>
      <c r="D22" s="42" t="s">
        <v>11</v>
      </c>
      <c r="E22" s="42">
        <v>1</v>
      </c>
      <c r="F22" s="41">
        <v>2</v>
      </c>
      <c r="G22" s="80">
        <v>0</v>
      </c>
      <c r="H22" s="80">
        <f t="shared" si="2"/>
        <v>0</v>
      </c>
      <c r="I22" s="81">
        <v>0.23</v>
      </c>
      <c r="J22" s="80">
        <f t="shared" si="0"/>
        <v>0</v>
      </c>
      <c r="K22" s="82">
        <f t="shared" si="1"/>
        <v>0</v>
      </c>
    </row>
    <row r="23" spans="1:11" s="9" customFormat="1" ht="27.75" customHeight="1">
      <c r="A23" s="132" t="s">
        <v>43</v>
      </c>
      <c r="B23" s="134" t="s">
        <v>153</v>
      </c>
      <c r="C23" s="63" t="s">
        <v>165</v>
      </c>
      <c r="D23" s="42" t="s">
        <v>11</v>
      </c>
      <c r="E23" s="42">
        <v>1</v>
      </c>
      <c r="F23" s="42">
        <v>2</v>
      </c>
      <c r="G23" s="80">
        <v>0</v>
      </c>
      <c r="H23" s="80">
        <f t="shared" si="2"/>
        <v>0</v>
      </c>
      <c r="I23" s="81">
        <v>0.23</v>
      </c>
      <c r="J23" s="80">
        <f t="shared" si="0"/>
        <v>0</v>
      </c>
      <c r="K23" s="82">
        <f t="shared" si="1"/>
        <v>0</v>
      </c>
    </row>
    <row r="24" spans="1:11" s="9" customFormat="1" ht="29.25">
      <c r="A24" s="132" t="s">
        <v>44</v>
      </c>
      <c r="B24" s="100" t="s">
        <v>337</v>
      </c>
      <c r="C24" s="63" t="s">
        <v>165</v>
      </c>
      <c r="D24" s="42" t="s">
        <v>11</v>
      </c>
      <c r="E24" s="42">
        <v>2</v>
      </c>
      <c r="F24" s="42">
        <v>2</v>
      </c>
      <c r="G24" s="80">
        <v>0</v>
      </c>
      <c r="H24" s="80">
        <f t="shared" si="2"/>
        <v>0</v>
      </c>
      <c r="I24" s="81">
        <v>0.23</v>
      </c>
      <c r="J24" s="80">
        <f t="shared" si="0"/>
        <v>0</v>
      </c>
      <c r="K24" s="82">
        <f t="shared" si="1"/>
        <v>0</v>
      </c>
    </row>
    <row r="25" spans="1:11" s="9" customFormat="1" ht="29.25">
      <c r="A25" s="132" t="s">
        <v>45</v>
      </c>
      <c r="B25" s="98" t="s">
        <v>129</v>
      </c>
      <c r="C25" s="63" t="s">
        <v>165</v>
      </c>
      <c r="D25" s="103" t="s">
        <v>12</v>
      </c>
      <c r="E25" s="103">
        <v>2</v>
      </c>
      <c r="F25" s="42">
        <v>2</v>
      </c>
      <c r="G25" s="80">
        <v>0</v>
      </c>
      <c r="H25" s="80">
        <f t="shared" si="2"/>
        <v>0</v>
      </c>
      <c r="I25" s="44">
        <v>0.23</v>
      </c>
      <c r="J25" s="80">
        <f t="shared" si="0"/>
        <v>0</v>
      </c>
      <c r="K25" s="82">
        <f t="shared" si="1"/>
        <v>0</v>
      </c>
    </row>
    <row r="26" spans="1:11" s="9" customFormat="1" ht="28.5">
      <c r="A26" s="132" t="s">
        <v>144</v>
      </c>
      <c r="B26" s="102" t="s">
        <v>142</v>
      </c>
      <c r="C26" s="63" t="s">
        <v>165</v>
      </c>
      <c r="D26" s="103" t="s">
        <v>12</v>
      </c>
      <c r="E26" s="103">
        <v>1</v>
      </c>
      <c r="F26" s="42">
        <v>2</v>
      </c>
      <c r="G26" s="80">
        <v>0</v>
      </c>
      <c r="H26" s="80">
        <f t="shared" si="2"/>
        <v>0</v>
      </c>
      <c r="I26" s="44">
        <v>0.23</v>
      </c>
      <c r="J26" s="80">
        <f t="shared" si="0"/>
        <v>0</v>
      </c>
      <c r="K26" s="82">
        <f t="shared" si="1"/>
        <v>0</v>
      </c>
    </row>
    <row r="27" spans="1:11" s="9" customFormat="1" ht="28.5">
      <c r="A27" s="132" t="s">
        <v>120</v>
      </c>
      <c r="B27" s="102" t="s">
        <v>141</v>
      </c>
      <c r="C27" s="63" t="s">
        <v>165</v>
      </c>
      <c r="D27" s="103" t="s">
        <v>12</v>
      </c>
      <c r="E27" s="103">
        <v>1</v>
      </c>
      <c r="F27" s="42">
        <v>2</v>
      </c>
      <c r="G27" s="80">
        <v>0</v>
      </c>
      <c r="H27" s="80">
        <f t="shared" si="2"/>
        <v>0</v>
      </c>
      <c r="I27" s="44">
        <v>0.23</v>
      </c>
      <c r="J27" s="80">
        <f t="shared" si="0"/>
        <v>0</v>
      </c>
      <c r="K27" s="82">
        <f t="shared" si="1"/>
        <v>0</v>
      </c>
    </row>
    <row r="28" spans="1:11" s="9" customFormat="1" ht="29.25">
      <c r="A28" s="132" t="s">
        <v>121</v>
      </c>
      <c r="B28" s="101" t="s">
        <v>336</v>
      </c>
      <c r="C28" s="63" t="s">
        <v>165</v>
      </c>
      <c r="D28" s="103" t="s">
        <v>12</v>
      </c>
      <c r="E28" s="103">
        <v>2</v>
      </c>
      <c r="F28" s="42">
        <v>2</v>
      </c>
      <c r="G28" s="80">
        <v>0</v>
      </c>
      <c r="H28" s="80">
        <f t="shared" si="2"/>
        <v>0</v>
      </c>
      <c r="I28" s="44">
        <v>0.23</v>
      </c>
      <c r="J28" s="80">
        <f t="shared" si="0"/>
        <v>0</v>
      </c>
      <c r="K28" s="82">
        <f t="shared" si="1"/>
        <v>0</v>
      </c>
    </row>
    <row r="29" spans="1:11" s="9" customFormat="1" ht="22.5" customHeight="1">
      <c r="A29" s="132" t="s">
        <v>46</v>
      </c>
      <c r="B29" s="64" t="s">
        <v>61</v>
      </c>
      <c r="C29" s="63" t="s">
        <v>165</v>
      </c>
      <c r="D29" s="42" t="s">
        <v>9</v>
      </c>
      <c r="E29" s="42">
        <v>4</v>
      </c>
      <c r="F29" s="42">
        <v>1</v>
      </c>
      <c r="G29" s="80">
        <v>0</v>
      </c>
      <c r="H29" s="80">
        <f t="shared" si="2"/>
        <v>0</v>
      </c>
      <c r="I29" s="44">
        <v>0.23</v>
      </c>
      <c r="J29" s="80">
        <f t="shared" si="0"/>
        <v>0</v>
      </c>
      <c r="K29" s="82">
        <f t="shared" si="1"/>
        <v>0</v>
      </c>
    </row>
    <row r="30" spans="1:11" s="9" customFormat="1" ht="27.75" customHeight="1">
      <c r="A30" s="132" t="s">
        <v>47</v>
      </c>
      <c r="B30" s="213" t="s">
        <v>441</v>
      </c>
      <c r="C30" s="214" t="s">
        <v>10</v>
      </c>
      <c r="D30" s="214" t="s">
        <v>10</v>
      </c>
      <c r="E30" s="214" t="s">
        <v>10</v>
      </c>
      <c r="F30" s="214" t="s">
        <v>10</v>
      </c>
      <c r="G30" s="215" t="s">
        <v>10</v>
      </c>
      <c r="H30" s="215">
        <f>SUM(H16:H29)*3</f>
        <v>0</v>
      </c>
      <c r="I30" s="216" t="s">
        <v>10</v>
      </c>
      <c r="J30" s="215">
        <f>SUM(J16:J29)*3</f>
        <v>0</v>
      </c>
      <c r="K30" s="232">
        <f>SUM(K16:K29)*3</f>
        <v>0</v>
      </c>
    </row>
    <row r="31" spans="1:11" s="9" customFormat="1" ht="27.75" customHeight="1">
      <c r="A31" s="276" t="s">
        <v>387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8"/>
    </row>
    <row r="32" spans="1:11" ht="27" customHeight="1">
      <c r="A32" s="55" t="s">
        <v>453</v>
      </c>
      <c r="B32" s="40" t="s">
        <v>56</v>
      </c>
      <c r="C32" s="63" t="s">
        <v>165</v>
      </c>
      <c r="D32" s="42" t="s">
        <v>9</v>
      </c>
      <c r="E32" s="42">
        <v>1</v>
      </c>
      <c r="F32" s="42">
        <v>3</v>
      </c>
      <c r="G32" s="43">
        <v>0</v>
      </c>
      <c r="H32" s="43">
        <f>F32*G32*E32</f>
        <v>0</v>
      </c>
      <c r="I32" s="44">
        <v>0.23</v>
      </c>
      <c r="J32" s="43">
        <f t="shared" si="0"/>
        <v>0</v>
      </c>
      <c r="K32" s="45">
        <f t="shared" ref="K32:K41" si="3">(H32+J32)</f>
        <v>0</v>
      </c>
    </row>
    <row r="33" spans="1:11" ht="20.25" customHeight="1">
      <c r="A33" s="55" t="s">
        <v>49</v>
      </c>
      <c r="B33" s="64" t="s">
        <v>143</v>
      </c>
      <c r="C33" s="63" t="s">
        <v>165</v>
      </c>
      <c r="D33" s="42" t="s">
        <v>9</v>
      </c>
      <c r="E33" s="42">
        <v>1</v>
      </c>
      <c r="F33" s="42">
        <v>4</v>
      </c>
      <c r="G33" s="43">
        <v>0</v>
      </c>
      <c r="H33" s="43">
        <f t="shared" ref="H33:H41" si="4">F33*G33*E33</f>
        <v>0</v>
      </c>
      <c r="I33" s="44">
        <v>0.23</v>
      </c>
      <c r="J33" s="43">
        <f t="shared" si="0"/>
        <v>0</v>
      </c>
      <c r="K33" s="45">
        <f t="shared" si="3"/>
        <v>0</v>
      </c>
    </row>
    <row r="34" spans="1:11" ht="28.5">
      <c r="A34" s="55" t="s">
        <v>53</v>
      </c>
      <c r="B34" s="64" t="s">
        <v>259</v>
      </c>
      <c r="C34" s="63" t="s">
        <v>165</v>
      </c>
      <c r="D34" s="42" t="s">
        <v>9</v>
      </c>
      <c r="E34" s="42">
        <v>1</v>
      </c>
      <c r="F34" s="42">
        <v>1</v>
      </c>
      <c r="G34" s="43">
        <v>0</v>
      </c>
      <c r="H34" s="43">
        <f t="shared" si="4"/>
        <v>0</v>
      </c>
      <c r="I34" s="44">
        <v>0.23</v>
      </c>
      <c r="J34" s="43">
        <f t="shared" si="0"/>
        <v>0</v>
      </c>
      <c r="K34" s="45">
        <f t="shared" si="3"/>
        <v>0</v>
      </c>
    </row>
    <row r="35" spans="1:11" ht="28.5">
      <c r="A35" s="55" t="s">
        <v>54</v>
      </c>
      <c r="B35" s="64" t="s">
        <v>260</v>
      </c>
      <c r="C35" s="63" t="s">
        <v>165</v>
      </c>
      <c r="D35" s="42" t="s">
        <v>9</v>
      </c>
      <c r="E35" s="42">
        <v>1</v>
      </c>
      <c r="F35" s="42">
        <v>1</v>
      </c>
      <c r="G35" s="43">
        <v>0</v>
      </c>
      <c r="H35" s="43">
        <f t="shared" si="4"/>
        <v>0</v>
      </c>
      <c r="I35" s="44">
        <v>0.23</v>
      </c>
      <c r="J35" s="43">
        <f t="shared" si="0"/>
        <v>0</v>
      </c>
      <c r="K35" s="45">
        <f t="shared" si="3"/>
        <v>0</v>
      </c>
    </row>
    <row r="36" spans="1:11" ht="18.75" customHeight="1">
      <c r="A36" s="55" t="s">
        <v>14</v>
      </c>
      <c r="B36" s="46" t="s">
        <v>125</v>
      </c>
      <c r="C36" s="63" t="s">
        <v>165</v>
      </c>
      <c r="D36" s="42" t="s">
        <v>9</v>
      </c>
      <c r="E36" s="42">
        <v>1</v>
      </c>
      <c r="F36" s="42">
        <v>3</v>
      </c>
      <c r="G36" s="43">
        <v>0</v>
      </c>
      <c r="H36" s="43">
        <f t="shared" si="4"/>
        <v>0</v>
      </c>
      <c r="I36" s="44">
        <v>0.23</v>
      </c>
      <c r="J36" s="43">
        <f t="shared" si="0"/>
        <v>0</v>
      </c>
      <c r="K36" s="45">
        <f t="shared" si="3"/>
        <v>0</v>
      </c>
    </row>
    <row r="37" spans="1:11" s="9" customFormat="1" ht="21.75" customHeight="1">
      <c r="A37" s="55" t="s">
        <v>15</v>
      </c>
      <c r="B37" s="217" t="s">
        <v>55</v>
      </c>
      <c r="C37" s="63" t="s">
        <v>165</v>
      </c>
      <c r="D37" s="42" t="s">
        <v>9</v>
      </c>
      <c r="E37" s="42">
        <v>1</v>
      </c>
      <c r="F37" s="42">
        <v>1</v>
      </c>
      <c r="G37" s="43">
        <v>0</v>
      </c>
      <c r="H37" s="43">
        <f t="shared" si="4"/>
        <v>0</v>
      </c>
      <c r="I37" s="44">
        <v>0.23</v>
      </c>
      <c r="J37" s="43">
        <f t="shared" si="0"/>
        <v>0</v>
      </c>
      <c r="K37" s="45">
        <f t="shared" si="3"/>
        <v>0</v>
      </c>
    </row>
    <row r="38" spans="1:11" s="9" customFormat="1" ht="29.25" customHeight="1">
      <c r="A38" s="55" t="s">
        <v>99</v>
      </c>
      <c r="B38" s="64" t="s">
        <v>210</v>
      </c>
      <c r="C38" s="63" t="s">
        <v>165</v>
      </c>
      <c r="D38" s="42" t="s">
        <v>9</v>
      </c>
      <c r="E38" s="42">
        <v>1</v>
      </c>
      <c r="F38" s="42">
        <v>2</v>
      </c>
      <c r="G38" s="43">
        <v>0</v>
      </c>
      <c r="H38" s="43">
        <f t="shared" si="4"/>
        <v>0</v>
      </c>
      <c r="I38" s="44">
        <v>0.23</v>
      </c>
      <c r="J38" s="43">
        <f>H38*I38</f>
        <v>0</v>
      </c>
      <c r="K38" s="45">
        <f t="shared" si="3"/>
        <v>0</v>
      </c>
    </row>
    <row r="39" spans="1:11" s="9" customFormat="1" ht="18.75" customHeight="1">
      <c r="A39" s="55" t="s">
        <v>178</v>
      </c>
      <c r="B39" s="64" t="s">
        <v>334</v>
      </c>
      <c r="C39" s="63" t="s">
        <v>165</v>
      </c>
      <c r="D39" s="42" t="s">
        <v>9</v>
      </c>
      <c r="E39" s="42">
        <v>1</v>
      </c>
      <c r="F39" s="42">
        <v>2</v>
      </c>
      <c r="G39" s="43">
        <v>0</v>
      </c>
      <c r="H39" s="43">
        <f t="shared" si="4"/>
        <v>0</v>
      </c>
      <c r="I39" s="44">
        <v>0.23</v>
      </c>
      <c r="J39" s="43">
        <f>H39*I39</f>
        <v>0</v>
      </c>
      <c r="K39" s="45">
        <f t="shared" si="3"/>
        <v>0</v>
      </c>
    </row>
    <row r="40" spans="1:11" s="9" customFormat="1" ht="23.25" customHeight="1">
      <c r="A40" s="55" t="s">
        <v>16</v>
      </c>
      <c r="B40" s="64" t="s">
        <v>335</v>
      </c>
      <c r="C40" s="63" t="s">
        <v>165</v>
      </c>
      <c r="D40" s="42" t="s">
        <v>9</v>
      </c>
      <c r="E40" s="42">
        <v>1</v>
      </c>
      <c r="F40" s="42">
        <v>2</v>
      </c>
      <c r="G40" s="43">
        <v>0</v>
      </c>
      <c r="H40" s="43">
        <f t="shared" si="4"/>
        <v>0</v>
      </c>
      <c r="I40" s="44">
        <v>0.23</v>
      </c>
      <c r="J40" s="43">
        <f>H40*I40</f>
        <v>0</v>
      </c>
      <c r="K40" s="45">
        <f t="shared" si="3"/>
        <v>0</v>
      </c>
    </row>
    <row r="41" spans="1:11" s="9" customFormat="1" ht="21" customHeight="1">
      <c r="A41" s="55" t="s">
        <v>17</v>
      </c>
      <c r="B41" s="46" t="s">
        <v>95</v>
      </c>
      <c r="C41" s="63" t="s">
        <v>165</v>
      </c>
      <c r="D41" s="103" t="s">
        <v>96</v>
      </c>
      <c r="E41" s="42">
        <v>1</v>
      </c>
      <c r="F41" s="42">
        <v>10</v>
      </c>
      <c r="G41" s="43">
        <v>0</v>
      </c>
      <c r="H41" s="43">
        <f t="shared" si="4"/>
        <v>0</v>
      </c>
      <c r="I41" s="44">
        <v>0.23</v>
      </c>
      <c r="J41" s="43">
        <f>H41*I41</f>
        <v>0</v>
      </c>
      <c r="K41" s="45">
        <f t="shared" si="3"/>
        <v>0</v>
      </c>
    </row>
    <row r="42" spans="1:11" s="9" customFormat="1" ht="27.75" customHeight="1">
      <c r="A42" s="55" t="s">
        <v>57</v>
      </c>
      <c r="B42" s="218" t="s">
        <v>442</v>
      </c>
      <c r="C42" s="219" t="s">
        <v>10</v>
      </c>
      <c r="D42" s="219" t="s">
        <v>10</v>
      </c>
      <c r="E42" s="219" t="s">
        <v>10</v>
      </c>
      <c r="F42" s="219" t="s">
        <v>10</v>
      </c>
      <c r="G42" s="220" t="s">
        <v>10</v>
      </c>
      <c r="H42" s="220">
        <f>SUM(H32:H41)*3</f>
        <v>0</v>
      </c>
      <c r="I42" s="221" t="s">
        <v>10</v>
      </c>
      <c r="J42" s="220">
        <f>SUM(J32:J41)*3</f>
        <v>0</v>
      </c>
      <c r="K42" s="233">
        <f>SUM(K32:K41)*3</f>
        <v>0</v>
      </c>
    </row>
    <row r="43" spans="1:11" s="14" customFormat="1" ht="23.25" customHeight="1">
      <c r="A43" s="279" t="s">
        <v>386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1"/>
    </row>
    <row r="44" spans="1:11" s="9" customFormat="1" ht="27.75" customHeight="1">
      <c r="A44" s="55" t="s">
        <v>454</v>
      </c>
      <c r="B44" s="186" t="s">
        <v>374</v>
      </c>
      <c r="C44" s="63" t="s">
        <v>165</v>
      </c>
      <c r="D44" s="42" t="s">
        <v>11</v>
      </c>
      <c r="E44" s="42">
        <v>1</v>
      </c>
      <c r="F44" s="42">
        <v>2</v>
      </c>
      <c r="G44" s="43">
        <v>0</v>
      </c>
      <c r="H44" s="43">
        <f>F44*G44*E44</f>
        <v>0</v>
      </c>
      <c r="I44" s="44">
        <v>0.23</v>
      </c>
      <c r="J44" s="43">
        <f>H44*I44</f>
        <v>0</v>
      </c>
      <c r="K44" s="45">
        <f t="shared" ref="K44:K53" si="5">(H44+J44)</f>
        <v>0</v>
      </c>
    </row>
    <row r="45" spans="1:11" ht="27.75" customHeight="1">
      <c r="A45" s="55" t="s">
        <v>18</v>
      </c>
      <c r="B45" s="186" t="s">
        <v>375</v>
      </c>
      <c r="C45" s="63" t="s">
        <v>165</v>
      </c>
      <c r="D45" s="42" t="s">
        <v>11</v>
      </c>
      <c r="E45" s="42">
        <v>1</v>
      </c>
      <c r="F45" s="42">
        <v>2</v>
      </c>
      <c r="G45" s="43">
        <v>0</v>
      </c>
      <c r="H45" s="43">
        <f t="shared" ref="H45:H53" si="6">F45*G45*E45</f>
        <v>0</v>
      </c>
      <c r="I45" s="44">
        <v>0.23</v>
      </c>
      <c r="J45" s="43">
        <f t="shared" ref="J45:J53" si="7">H45*I45</f>
        <v>0</v>
      </c>
      <c r="K45" s="45">
        <f t="shared" si="5"/>
        <v>0</v>
      </c>
    </row>
    <row r="46" spans="1:11" ht="27.75" customHeight="1">
      <c r="A46" s="55" t="s">
        <v>19</v>
      </c>
      <c r="B46" s="186" t="s">
        <v>376</v>
      </c>
      <c r="C46" s="63" t="s">
        <v>165</v>
      </c>
      <c r="D46" s="42" t="s">
        <v>11</v>
      </c>
      <c r="E46" s="42">
        <v>1</v>
      </c>
      <c r="F46" s="42">
        <v>2</v>
      </c>
      <c r="G46" s="43">
        <v>0</v>
      </c>
      <c r="H46" s="43">
        <f t="shared" si="6"/>
        <v>0</v>
      </c>
      <c r="I46" s="44">
        <v>0.23</v>
      </c>
      <c r="J46" s="43">
        <f t="shared" si="7"/>
        <v>0</v>
      </c>
      <c r="K46" s="45">
        <f t="shared" si="5"/>
        <v>0</v>
      </c>
    </row>
    <row r="47" spans="1:11" ht="27.75" customHeight="1">
      <c r="A47" s="55" t="s">
        <v>20</v>
      </c>
      <c r="B47" s="186" t="s">
        <v>377</v>
      </c>
      <c r="C47" s="63" t="s">
        <v>165</v>
      </c>
      <c r="D47" s="42" t="s">
        <v>11</v>
      </c>
      <c r="E47" s="42">
        <v>1</v>
      </c>
      <c r="F47" s="42">
        <v>2</v>
      </c>
      <c r="G47" s="43">
        <v>0</v>
      </c>
      <c r="H47" s="43">
        <f t="shared" si="6"/>
        <v>0</v>
      </c>
      <c r="I47" s="44">
        <v>0.23</v>
      </c>
      <c r="J47" s="43">
        <f t="shared" si="7"/>
        <v>0</v>
      </c>
      <c r="K47" s="45">
        <f t="shared" si="5"/>
        <v>0</v>
      </c>
    </row>
    <row r="48" spans="1:11" ht="27.75" customHeight="1">
      <c r="A48" s="55" t="s">
        <v>100</v>
      </c>
      <c r="B48" s="186" t="s">
        <v>378</v>
      </c>
      <c r="C48" s="63" t="s">
        <v>165</v>
      </c>
      <c r="D48" s="42" t="s">
        <v>11</v>
      </c>
      <c r="E48" s="42">
        <v>1</v>
      </c>
      <c r="F48" s="42">
        <v>2</v>
      </c>
      <c r="G48" s="43">
        <v>0</v>
      </c>
      <c r="H48" s="43">
        <f t="shared" si="6"/>
        <v>0</v>
      </c>
      <c r="I48" s="44">
        <v>0.23</v>
      </c>
      <c r="J48" s="43">
        <f t="shared" si="7"/>
        <v>0</v>
      </c>
      <c r="K48" s="45">
        <f t="shared" si="5"/>
        <v>0</v>
      </c>
    </row>
    <row r="49" spans="1:11" ht="27.75" customHeight="1">
      <c r="A49" s="55" t="s">
        <v>145</v>
      </c>
      <c r="B49" s="186" t="s">
        <v>352</v>
      </c>
      <c r="C49" s="63" t="s">
        <v>175</v>
      </c>
      <c r="D49" s="42" t="s">
        <v>11</v>
      </c>
      <c r="E49" s="42">
        <v>1</v>
      </c>
      <c r="F49" s="42">
        <v>2</v>
      </c>
      <c r="G49" s="43">
        <v>0</v>
      </c>
      <c r="H49" s="43">
        <f t="shared" si="6"/>
        <v>0</v>
      </c>
      <c r="I49" s="44">
        <v>0.23</v>
      </c>
      <c r="J49" s="43">
        <f t="shared" si="7"/>
        <v>0</v>
      </c>
      <c r="K49" s="45">
        <f t="shared" si="5"/>
        <v>0</v>
      </c>
    </row>
    <row r="50" spans="1:11" s="9" customFormat="1" ht="27.75" customHeight="1">
      <c r="A50" s="55" t="s">
        <v>179</v>
      </c>
      <c r="B50" s="186" t="s">
        <v>354</v>
      </c>
      <c r="C50" s="63" t="s">
        <v>165</v>
      </c>
      <c r="D50" s="42" t="s">
        <v>11</v>
      </c>
      <c r="E50" s="42">
        <v>3</v>
      </c>
      <c r="F50" s="42">
        <v>2</v>
      </c>
      <c r="G50" s="43">
        <v>0</v>
      </c>
      <c r="H50" s="43">
        <f t="shared" si="6"/>
        <v>0</v>
      </c>
      <c r="I50" s="44">
        <v>0.23</v>
      </c>
      <c r="J50" s="43">
        <f t="shared" si="7"/>
        <v>0</v>
      </c>
      <c r="K50" s="45">
        <f t="shared" si="5"/>
        <v>0</v>
      </c>
    </row>
    <row r="51" spans="1:11" s="9" customFormat="1" ht="27.75" customHeight="1">
      <c r="A51" s="55" t="s">
        <v>180</v>
      </c>
      <c r="B51" s="186" t="s">
        <v>353</v>
      </c>
      <c r="C51" s="63" t="s">
        <v>165</v>
      </c>
      <c r="D51" s="42" t="s">
        <v>11</v>
      </c>
      <c r="E51" s="42">
        <v>13</v>
      </c>
      <c r="F51" s="42">
        <v>2</v>
      </c>
      <c r="G51" s="43">
        <v>0</v>
      </c>
      <c r="H51" s="43">
        <f t="shared" si="6"/>
        <v>0</v>
      </c>
      <c r="I51" s="44">
        <v>0.23</v>
      </c>
      <c r="J51" s="43">
        <f t="shared" si="7"/>
        <v>0</v>
      </c>
      <c r="K51" s="45">
        <f t="shared" si="5"/>
        <v>0</v>
      </c>
    </row>
    <row r="52" spans="1:11" s="9" customFormat="1" ht="27.75" customHeight="1">
      <c r="A52" s="55" t="s">
        <v>21</v>
      </c>
      <c r="B52" s="190" t="s">
        <v>355</v>
      </c>
      <c r="C52" s="63" t="s">
        <v>165</v>
      </c>
      <c r="D52" s="42" t="s">
        <v>12</v>
      </c>
      <c r="E52" s="42">
        <v>1</v>
      </c>
      <c r="F52" s="42">
        <v>2</v>
      </c>
      <c r="G52" s="43">
        <v>0</v>
      </c>
      <c r="H52" s="43">
        <f t="shared" si="6"/>
        <v>0</v>
      </c>
      <c r="I52" s="44">
        <v>0.23</v>
      </c>
      <c r="J52" s="43">
        <f t="shared" si="7"/>
        <v>0</v>
      </c>
      <c r="K52" s="45">
        <f t="shared" si="5"/>
        <v>0</v>
      </c>
    </row>
    <row r="53" spans="1:11" s="9" customFormat="1" ht="27.75" customHeight="1">
      <c r="A53" s="55" t="s">
        <v>22</v>
      </c>
      <c r="B53" s="64" t="s">
        <v>61</v>
      </c>
      <c r="C53" s="63" t="s">
        <v>165</v>
      </c>
      <c r="D53" s="42" t="s">
        <v>9</v>
      </c>
      <c r="E53" s="42">
        <v>5</v>
      </c>
      <c r="F53" s="42">
        <v>1</v>
      </c>
      <c r="G53" s="43">
        <v>0</v>
      </c>
      <c r="H53" s="43">
        <f t="shared" si="6"/>
        <v>0</v>
      </c>
      <c r="I53" s="44">
        <v>0.23</v>
      </c>
      <c r="J53" s="43">
        <f t="shared" si="7"/>
        <v>0</v>
      </c>
      <c r="K53" s="45">
        <f t="shared" si="5"/>
        <v>0</v>
      </c>
    </row>
    <row r="54" spans="1:11" s="10" customFormat="1" ht="27" customHeight="1">
      <c r="A54" s="55" t="s">
        <v>455</v>
      </c>
      <c r="B54" s="213" t="s">
        <v>441</v>
      </c>
      <c r="C54" s="222" t="s">
        <v>10</v>
      </c>
      <c r="D54" s="222" t="s">
        <v>10</v>
      </c>
      <c r="E54" s="222" t="s">
        <v>10</v>
      </c>
      <c r="F54" s="222" t="s">
        <v>10</v>
      </c>
      <c r="G54" s="223" t="s">
        <v>10</v>
      </c>
      <c r="H54" s="224">
        <f>SUM(H44:H53)*3</f>
        <v>0</v>
      </c>
      <c r="I54" s="225" t="s">
        <v>10</v>
      </c>
      <c r="J54" s="224">
        <f>SUM(J44:J53)*3</f>
        <v>0</v>
      </c>
      <c r="K54" s="234">
        <f>(H54+J54)*3</f>
        <v>0</v>
      </c>
    </row>
    <row r="55" spans="1:11" s="10" customFormat="1" ht="33" customHeight="1">
      <c r="A55" s="271" t="s">
        <v>385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3"/>
    </row>
    <row r="56" spans="1:11" s="14" customFormat="1" ht="27.75" customHeight="1">
      <c r="A56" s="78" t="s">
        <v>456</v>
      </c>
      <c r="B56" s="64" t="s">
        <v>259</v>
      </c>
      <c r="C56" s="63" t="s">
        <v>165</v>
      </c>
      <c r="D56" s="42" t="s">
        <v>9</v>
      </c>
      <c r="E56" s="42">
        <v>1</v>
      </c>
      <c r="F56" s="42">
        <v>2</v>
      </c>
      <c r="G56" s="43">
        <v>0</v>
      </c>
      <c r="H56" s="43">
        <f>F56*G56*E56</f>
        <v>0</v>
      </c>
      <c r="I56" s="44">
        <v>0.23</v>
      </c>
      <c r="J56" s="43">
        <f t="shared" ref="J56:J65" si="8">H56*I56</f>
        <v>0</v>
      </c>
      <c r="K56" s="45">
        <f t="shared" ref="K56:K65" si="9">(H56+J56)</f>
        <v>0</v>
      </c>
    </row>
    <row r="57" spans="1:11" s="9" customFormat="1" ht="27.75" customHeight="1">
      <c r="A57" s="78" t="s">
        <v>101</v>
      </c>
      <c r="B57" s="64" t="s">
        <v>260</v>
      </c>
      <c r="C57" s="63" t="s">
        <v>165</v>
      </c>
      <c r="D57" s="42" t="s">
        <v>9</v>
      </c>
      <c r="E57" s="42">
        <v>1</v>
      </c>
      <c r="F57" s="42">
        <v>2</v>
      </c>
      <c r="G57" s="43">
        <v>0</v>
      </c>
      <c r="H57" s="43">
        <f t="shared" ref="H57:H65" si="10">F57*G57*E57</f>
        <v>0</v>
      </c>
      <c r="I57" s="44">
        <v>0.23</v>
      </c>
      <c r="J57" s="43">
        <f t="shared" si="8"/>
        <v>0</v>
      </c>
      <c r="K57" s="45">
        <f t="shared" si="9"/>
        <v>0</v>
      </c>
    </row>
    <row r="58" spans="1:11" s="10" customFormat="1" ht="27.75" customHeight="1">
      <c r="A58" s="78" t="s">
        <v>181</v>
      </c>
      <c r="B58" s="100" t="s">
        <v>135</v>
      </c>
      <c r="C58" s="63" t="s">
        <v>165</v>
      </c>
      <c r="D58" s="42" t="s">
        <v>9</v>
      </c>
      <c r="E58" s="42">
        <v>1</v>
      </c>
      <c r="F58" s="42">
        <v>1</v>
      </c>
      <c r="G58" s="43">
        <v>0</v>
      </c>
      <c r="H58" s="43">
        <f t="shared" si="10"/>
        <v>0</v>
      </c>
      <c r="I58" s="44">
        <v>0.23</v>
      </c>
      <c r="J58" s="43">
        <f t="shared" si="8"/>
        <v>0</v>
      </c>
      <c r="K58" s="45">
        <f t="shared" si="9"/>
        <v>0</v>
      </c>
    </row>
    <row r="59" spans="1:11" ht="27.75" customHeight="1">
      <c r="A59" s="78" t="s">
        <v>58</v>
      </c>
      <c r="B59" s="104" t="s">
        <v>128</v>
      </c>
      <c r="C59" s="63" t="s">
        <v>165</v>
      </c>
      <c r="D59" s="42" t="s">
        <v>9</v>
      </c>
      <c r="E59" s="42">
        <v>1</v>
      </c>
      <c r="F59" s="42">
        <v>2</v>
      </c>
      <c r="G59" s="43">
        <v>0</v>
      </c>
      <c r="H59" s="43">
        <f t="shared" si="10"/>
        <v>0</v>
      </c>
      <c r="I59" s="44">
        <v>0.23</v>
      </c>
      <c r="J59" s="43">
        <f t="shared" si="8"/>
        <v>0</v>
      </c>
      <c r="K59" s="45">
        <f t="shared" si="9"/>
        <v>0</v>
      </c>
    </row>
    <row r="60" spans="1:11" ht="27.75" customHeight="1">
      <c r="A60" s="78" t="s">
        <v>59</v>
      </c>
      <c r="B60" s="104" t="s">
        <v>213</v>
      </c>
      <c r="C60" s="63" t="s">
        <v>165</v>
      </c>
      <c r="D60" s="42" t="s">
        <v>9</v>
      </c>
      <c r="E60" s="42">
        <v>1</v>
      </c>
      <c r="F60" s="42">
        <v>1</v>
      </c>
      <c r="G60" s="43">
        <v>0</v>
      </c>
      <c r="H60" s="43">
        <f t="shared" si="10"/>
        <v>0</v>
      </c>
      <c r="I60" s="44">
        <v>0.23</v>
      </c>
      <c r="J60" s="43">
        <f t="shared" si="8"/>
        <v>0</v>
      </c>
      <c r="K60" s="45">
        <f t="shared" si="9"/>
        <v>0</v>
      </c>
    </row>
    <row r="61" spans="1:11" ht="27.75" customHeight="1">
      <c r="A61" s="78" t="s">
        <v>60</v>
      </c>
      <c r="B61" s="64" t="s">
        <v>210</v>
      </c>
      <c r="C61" s="63" t="s">
        <v>165</v>
      </c>
      <c r="D61" s="42" t="s">
        <v>9</v>
      </c>
      <c r="E61" s="42">
        <v>1</v>
      </c>
      <c r="F61" s="42">
        <v>1</v>
      </c>
      <c r="G61" s="43">
        <v>0</v>
      </c>
      <c r="H61" s="43">
        <f t="shared" si="10"/>
        <v>0</v>
      </c>
      <c r="I61" s="44">
        <v>0.23</v>
      </c>
      <c r="J61" s="43">
        <f t="shared" si="8"/>
        <v>0</v>
      </c>
      <c r="K61" s="45">
        <f t="shared" si="9"/>
        <v>0</v>
      </c>
    </row>
    <row r="62" spans="1:11" ht="27.75" customHeight="1">
      <c r="A62" s="78" t="s">
        <v>62</v>
      </c>
      <c r="B62" s="64" t="s">
        <v>214</v>
      </c>
      <c r="C62" s="63" t="s">
        <v>165</v>
      </c>
      <c r="D62" s="42" t="s">
        <v>9</v>
      </c>
      <c r="E62" s="42">
        <v>1</v>
      </c>
      <c r="F62" s="42">
        <v>1</v>
      </c>
      <c r="G62" s="43">
        <v>0</v>
      </c>
      <c r="H62" s="43">
        <f t="shared" si="10"/>
        <v>0</v>
      </c>
      <c r="I62" s="44">
        <v>0.23</v>
      </c>
      <c r="J62" s="43">
        <f t="shared" si="8"/>
        <v>0</v>
      </c>
      <c r="K62" s="45">
        <f t="shared" si="9"/>
        <v>0</v>
      </c>
    </row>
    <row r="63" spans="1:11" s="10" customFormat="1" ht="27.75" customHeight="1">
      <c r="A63" s="78" t="s">
        <v>23</v>
      </c>
      <c r="B63" s="64" t="s">
        <v>215</v>
      </c>
      <c r="C63" s="63" t="s">
        <v>165</v>
      </c>
      <c r="D63" s="42" t="s">
        <v>9</v>
      </c>
      <c r="E63" s="42">
        <v>1</v>
      </c>
      <c r="F63" s="42">
        <v>1</v>
      </c>
      <c r="G63" s="43">
        <v>0</v>
      </c>
      <c r="H63" s="43">
        <f t="shared" si="10"/>
        <v>0</v>
      </c>
      <c r="I63" s="44">
        <v>0.23</v>
      </c>
      <c r="J63" s="43">
        <f t="shared" si="8"/>
        <v>0</v>
      </c>
      <c r="K63" s="45">
        <f t="shared" si="9"/>
        <v>0</v>
      </c>
    </row>
    <row r="64" spans="1:11" s="9" customFormat="1" ht="27.75" customHeight="1">
      <c r="A64" s="78" t="s">
        <v>24</v>
      </c>
      <c r="B64" s="64" t="s">
        <v>216</v>
      </c>
      <c r="C64" s="63" t="s">
        <v>165</v>
      </c>
      <c r="D64" s="42" t="s">
        <v>9</v>
      </c>
      <c r="E64" s="42">
        <v>1</v>
      </c>
      <c r="F64" s="42">
        <v>1</v>
      </c>
      <c r="G64" s="43">
        <v>0</v>
      </c>
      <c r="H64" s="43">
        <f t="shared" si="10"/>
        <v>0</v>
      </c>
      <c r="I64" s="44">
        <v>0.23</v>
      </c>
      <c r="J64" s="43">
        <f t="shared" si="8"/>
        <v>0</v>
      </c>
      <c r="K64" s="45">
        <f t="shared" si="9"/>
        <v>0</v>
      </c>
    </row>
    <row r="65" spans="1:11" s="9" customFormat="1" ht="27.75" customHeight="1">
      <c r="A65" s="78" t="s">
        <v>25</v>
      </c>
      <c r="B65" s="64" t="s">
        <v>217</v>
      </c>
      <c r="C65" s="63" t="s">
        <v>165</v>
      </c>
      <c r="D65" s="42" t="s">
        <v>9</v>
      </c>
      <c r="E65" s="42">
        <v>1</v>
      </c>
      <c r="F65" s="42">
        <v>1</v>
      </c>
      <c r="G65" s="43">
        <v>0</v>
      </c>
      <c r="H65" s="43">
        <f t="shared" si="10"/>
        <v>0</v>
      </c>
      <c r="I65" s="44">
        <v>0.23</v>
      </c>
      <c r="J65" s="43">
        <f t="shared" si="8"/>
        <v>0</v>
      </c>
      <c r="K65" s="45">
        <f t="shared" si="9"/>
        <v>0</v>
      </c>
    </row>
    <row r="66" spans="1:11" s="9" customFormat="1" ht="27.75" customHeight="1">
      <c r="A66" s="211" t="s">
        <v>102</v>
      </c>
      <c r="B66" s="218" t="s">
        <v>442</v>
      </c>
      <c r="C66" s="219" t="s">
        <v>10</v>
      </c>
      <c r="D66" s="219" t="s">
        <v>10</v>
      </c>
      <c r="E66" s="219" t="s">
        <v>10</v>
      </c>
      <c r="F66" s="219" t="s">
        <v>10</v>
      </c>
      <c r="G66" s="220" t="s">
        <v>10</v>
      </c>
      <c r="H66" s="220">
        <f>SUM(H56:H65)*3</f>
        <v>0</v>
      </c>
      <c r="I66" s="221" t="s">
        <v>10</v>
      </c>
      <c r="J66" s="220">
        <f>SUM(J56:J65)*3</f>
        <v>0</v>
      </c>
      <c r="K66" s="233">
        <f>(J66+H66)*3</f>
        <v>0</v>
      </c>
    </row>
    <row r="67" spans="1:11" s="9" customFormat="1" ht="30.75" customHeight="1">
      <c r="A67" s="279" t="s">
        <v>384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1"/>
    </row>
    <row r="68" spans="1:11" s="9" customFormat="1" ht="48" customHeight="1">
      <c r="A68" s="55" t="s">
        <v>457</v>
      </c>
      <c r="B68" s="186" t="s">
        <v>220</v>
      </c>
      <c r="C68" s="63" t="s">
        <v>165</v>
      </c>
      <c r="D68" s="42" t="s">
        <v>11</v>
      </c>
      <c r="E68" s="42">
        <v>1</v>
      </c>
      <c r="F68" s="42">
        <v>2</v>
      </c>
      <c r="G68" s="43">
        <v>0</v>
      </c>
      <c r="H68" s="43">
        <f>F68*G68*E68</f>
        <v>0</v>
      </c>
      <c r="I68" s="44">
        <v>0.23</v>
      </c>
      <c r="J68" s="43">
        <f t="shared" ref="J68:J85" si="11">H68*I68</f>
        <v>0</v>
      </c>
      <c r="K68" s="45">
        <f t="shared" ref="K68:K85" si="12">(H68+J68)</f>
        <v>0</v>
      </c>
    </row>
    <row r="69" spans="1:11" s="9" customFormat="1" ht="42.75">
      <c r="A69" s="55" t="s">
        <v>146</v>
      </c>
      <c r="B69" s="186" t="s">
        <v>278</v>
      </c>
      <c r="C69" s="63" t="s">
        <v>165</v>
      </c>
      <c r="D69" s="42" t="s">
        <v>11</v>
      </c>
      <c r="E69" s="42">
        <v>3</v>
      </c>
      <c r="F69" s="42">
        <v>2</v>
      </c>
      <c r="G69" s="43">
        <v>0</v>
      </c>
      <c r="H69" s="43">
        <f t="shared" ref="H69:H85" si="13">F69*G69*E69</f>
        <v>0</v>
      </c>
      <c r="I69" s="44">
        <v>0.23</v>
      </c>
      <c r="J69" s="43">
        <f t="shared" si="11"/>
        <v>0</v>
      </c>
      <c r="K69" s="45">
        <f t="shared" si="12"/>
        <v>0</v>
      </c>
    </row>
    <row r="70" spans="1:11" s="9" customFormat="1" ht="28.5">
      <c r="A70" s="55" t="s">
        <v>26</v>
      </c>
      <c r="B70" s="186" t="s">
        <v>279</v>
      </c>
      <c r="C70" s="63" t="s">
        <v>165</v>
      </c>
      <c r="D70" s="42" t="s">
        <v>11</v>
      </c>
      <c r="E70" s="42">
        <v>1</v>
      </c>
      <c r="F70" s="42">
        <v>2</v>
      </c>
      <c r="G70" s="43">
        <v>0</v>
      </c>
      <c r="H70" s="43">
        <f t="shared" si="13"/>
        <v>0</v>
      </c>
      <c r="I70" s="44">
        <v>0.23</v>
      </c>
      <c r="J70" s="43">
        <f t="shared" si="11"/>
        <v>0</v>
      </c>
      <c r="K70" s="45">
        <f t="shared" si="12"/>
        <v>0</v>
      </c>
    </row>
    <row r="71" spans="1:11" ht="41.25" customHeight="1">
      <c r="A71" s="55" t="s">
        <v>27</v>
      </c>
      <c r="B71" s="226" t="s">
        <v>280</v>
      </c>
      <c r="C71" s="63" t="s">
        <v>165</v>
      </c>
      <c r="D71" s="42" t="s">
        <v>11</v>
      </c>
      <c r="E71" s="42">
        <v>1</v>
      </c>
      <c r="F71" s="42">
        <v>2</v>
      </c>
      <c r="G71" s="43">
        <v>0</v>
      </c>
      <c r="H71" s="43">
        <f t="shared" si="13"/>
        <v>0</v>
      </c>
      <c r="I71" s="44">
        <v>0.23</v>
      </c>
      <c r="J71" s="43">
        <f t="shared" si="11"/>
        <v>0</v>
      </c>
      <c r="K71" s="45">
        <f t="shared" si="12"/>
        <v>0</v>
      </c>
    </row>
    <row r="72" spans="1:11" ht="27.75" customHeight="1">
      <c r="A72" s="55" t="s">
        <v>28</v>
      </c>
      <c r="B72" s="186" t="s">
        <v>326</v>
      </c>
      <c r="C72" s="63" t="s">
        <v>165</v>
      </c>
      <c r="D72" s="42" t="s">
        <v>11</v>
      </c>
      <c r="E72" s="42">
        <v>1</v>
      </c>
      <c r="F72" s="42">
        <v>2</v>
      </c>
      <c r="G72" s="43">
        <v>0</v>
      </c>
      <c r="H72" s="43">
        <f t="shared" si="13"/>
        <v>0</v>
      </c>
      <c r="I72" s="44">
        <v>0.23</v>
      </c>
      <c r="J72" s="43">
        <f t="shared" si="11"/>
        <v>0</v>
      </c>
      <c r="K72" s="45">
        <f t="shared" si="12"/>
        <v>0</v>
      </c>
    </row>
    <row r="73" spans="1:11" ht="42.75">
      <c r="A73" s="55" t="s">
        <v>29</v>
      </c>
      <c r="B73" s="186" t="s">
        <v>291</v>
      </c>
      <c r="C73" s="63" t="s">
        <v>165</v>
      </c>
      <c r="D73" s="42" t="s">
        <v>11</v>
      </c>
      <c r="E73" s="42">
        <v>1</v>
      </c>
      <c r="F73" s="42">
        <v>2</v>
      </c>
      <c r="G73" s="43">
        <v>0</v>
      </c>
      <c r="H73" s="43">
        <f t="shared" si="13"/>
        <v>0</v>
      </c>
      <c r="I73" s="44">
        <v>0.23</v>
      </c>
      <c r="J73" s="43">
        <f t="shared" si="11"/>
        <v>0</v>
      </c>
      <c r="K73" s="45">
        <f t="shared" si="12"/>
        <v>0</v>
      </c>
    </row>
    <row r="74" spans="1:11" ht="42.75">
      <c r="A74" s="55" t="s">
        <v>30</v>
      </c>
      <c r="B74" s="186" t="s">
        <v>281</v>
      </c>
      <c r="C74" s="63" t="s">
        <v>165</v>
      </c>
      <c r="D74" s="42" t="s">
        <v>11</v>
      </c>
      <c r="E74" s="42">
        <v>1</v>
      </c>
      <c r="F74" s="42">
        <v>2</v>
      </c>
      <c r="G74" s="43">
        <v>0</v>
      </c>
      <c r="H74" s="43">
        <f t="shared" si="13"/>
        <v>0</v>
      </c>
      <c r="I74" s="44">
        <v>0.23</v>
      </c>
      <c r="J74" s="43">
        <f t="shared" si="11"/>
        <v>0</v>
      </c>
      <c r="K74" s="45">
        <f t="shared" si="12"/>
        <v>0</v>
      </c>
    </row>
    <row r="75" spans="1:11" ht="42.75">
      <c r="A75" s="55" t="s">
        <v>64</v>
      </c>
      <c r="B75" s="186" t="s">
        <v>282</v>
      </c>
      <c r="C75" s="63" t="s">
        <v>165</v>
      </c>
      <c r="D75" s="42" t="s">
        <v>11</v>
      </c>
      <c r="E75" s="42">
        <v>1</v>
      </c>
      <c r="F75" s="42">
        <v>2</v>
      </c>
      <c r="G75" s="43">
        <v>0</v>
      </c>
      <c r="H75" s="43">
        <f t="shared" si="13"/>
        <v>0</v>
      </c>
      <c r="I75" s="44">
        <v>0.23</v>
      </c>
      <c r="J75" s="43">
        <f t="shared" si="11"/>
        <v>0</v>
      </c>
      <c r="K75" s="45">
        <f t="shared" si="12"/>
        <v>0</v>
      </c>
    </row>
    <row r="76" spans="1:11" ht="27.75" customHeight="1">
      <c r="A76" s="55" t="s">
        <v>166</v>
      </c>
      <c r="B76" s="102" t="s">
        <v>283</v>
      </c>
      <c r="C76" s="63" t="s">
        <v>175</v>
      </c>
      <c r="D76" s="42" t="s">
        <v>11</v>
      </c>
      <c r="E76" s="42">
        <v>8</v>
      </c>
      <c r="F76" s="42">
        <v>2</v>
      </c>
      <c r="G76" s="43">
        <v>0</v>
      </c>
      <c r="H76" s="43">
        <f t="shared" si="13"/>
        <v>0</v>
      </c>
      <c r="I76" s="44">
        <v>0.23</v>
      </c>
      <c r="J76" s="43">
        <f t="shared" si="11"/>
        <v>0</v>
      </c>
      <c r="K76" s="45">
        <f t="shared" si="12"/>
        <v>0</v>
      </c>
    </row>
    <row r="77" spans="1:11" ht="27.75" customHeight="1">
      <c r="A77" s="55" t="s">
        <v>65</v>
      </c>
      <c r="B77" s="102" t="s">
        <v>284</v>
      </c>
      <c r="C77" s="63" t="s">
        <v>176</v>
      </c>
      <c r="D77" s="42" t="s">
        <v>11</v>
      </c>
      <c r="E77" s="42">
        <v>9</v>
      </c>
      <c r="F77" s="42">
        <v>2</v>
      </c>
      <c r="G77" s="43">
        <v>0</v>
      </c>
      <c r="H77" s="43">
        <f t="shared" si="13"/>
        <v>0</v>
      </c>
      <c r="I77" s="44">
        <v>0.23</v>
      </c>
      <c r="J77" s="43">
        <f t="shared" si="11"/>
        <v>0</v>
      </c>
      <c r="K77" s="45">
        <f t="shared" si="12"/>
        <v>0</v>
      </c>
    </row>
    <row r="78" spans="1:11" ht="27.75" customHeight="1">
      <c r="A78" s="55" t="s">
        <v>66</v>
      </c>
      <c r="B78" s="102" t="s">
        <v>285</v>
      </c>
      <c r="C78" s="63" t="s">
        <v>177</v>
      </c>
      <c r="D78" s="42" t="s">
        <v>11</v>
      </c>
      <c r="E78" s="42">
        <v>2</v>
      </c>
      <c r="F78" s="42">
        <v>2</v>
      </c>
      <c r="G78" s="43">
        <v>0</v>
      </c>
      <c r="H78" s="43">
        <f t="shared" si="13"/>
        <v>0</v>
      </c>
      <c r="I78" s="44">
        <v>0.23</v>
      </c>
      <c r="J78" s="43">
        <f t="shared" si="11"/>
        <v>0</v>
      </c>
      <c r="K78" s="45">
        <f t="shared" si="12"/>
        <v>0</v>
      </c>
    </row>
    <row r="79" spans="1:11" ht="27.75" customHeight="1">
      <c r="A79" s="55" t="s">
        <v>67</v>
      </c>
      <c r="B79" s="186" t="s">
        <v>350</v>
      </c>
      <c r="C79" s="63" t="s">
        <v>165</v>
      </c>
      <c r="D79" s="103" t="s">
        <v>12</v>
      </c>
      <c r="E79" s="103">
        <v>1</v>
      </c>
      <c r="F79" s="42">
        <v>2</v>
      </c>
      <c r="G79" s="43">
        <v>0</v>
      </c>
      <c r="H79" s="43">
        <f t="shared" si="13"/>
        <v>0</v>
      </c>
      <c r="I79" s="44">
        <v>0.23</v>
      </c>
      <c r="J79" s="43">
        <f t="shared" si="11"/>
        <v>0</v>
      </c>
      <c r="K79" s="45">
        <f t="shared" si="12"/>
        <v>0</v>
      </c>
    </row>
    <row r="80" spans="1:11" ht="27.75" customHeight="1">
      <c r="A80" s="55" t="s">
        <v>68</v>
      </c>
      <c r="B80" s="186" t="s">
        <v>287</v>
      </c>
      <c r="C80" s="63" t="s">
        <v>165</v>
      </c>
      <c r="D80" s="103" t="s">
        <v>12</v>
      </c>
      <c r="E80" s="103">
        <v>1</v>
      </c>
      <c r="F80" s="42">
        <v>2</v>
      </c>
      <c r="G80" s="43">
        <v>0</v>
      </c>
      <c r="H80" s="43">
        <f t="shared" si="13"/>
        <v>0</v>
      </c>
      <c r="I80" s="44">
        <v>0.23</v>
      </c>
      <c r="J80" s="43">
        <f t="shared" si="11"/>
        <v>0</v>
      </c>
      <c r="K80" s="45">
        <f t="shared" si="12"/>
        <v>0</v>
      </c>
    </row>
    <row r="81" spans="1:11" ht="27.75" customHeight="1">
      <c r="A81" s="55" t="s">
        <v>69</v>
      </c>
      <c r="B81" s="186" t="s">
        <v>288</v>
      </c>
      <c r="C81" s="63" t="s">
        <v>165</v>
      </c>
      <c r="D81" s="103" t="s">
        <v>12</v>
      </c>
      <c r="E81" s="103">
        <v>1</v>
      </c>
      <c r="F81" s="42">
        <v>2</v>
      </c>
      <c r="G81" s="43">
        <v>0</v>
      </c>
      <c r="H81" s="43">
        <f t="shared" si="13"/>
        <v>0</v>
      </c>
      <c r="I81" s="44">
        <v>0.23</v>
      </c>
      <c r="J81" s="43">
        <f t="shared" si="11"/>
        <v>0</v>
      </c>
      <c r="K81" s="45">
        <f t="shared" si="12"/>
        <v>0</v>
      </c>
    </row>
    <row r="82" spans="1:11" ht="27.75" customHeight="1">
      <c r="A82" s="55" t="s">
        <v>70</v>
      </c>
      <c r="B82" s="186" t="s">
        <v>289</v>
      </c>
      <c r="C82" s="63" t="s">
        <v>165</v>
      </c>
      <c r="D82" s="103" t="s">
        <v>12</v>
      </c>
      <c r="E82" s="103">
        <v>1</v>
      </c>
      <c r="F82" s="42">
        <v>2</v>
      </c>
      <c r="G82" s="43">
        <v>0</v>
      </c>
      <c r="H82" s="43">
        <f t="shared" si="13"/>
        <v>0</v>
      </c>
      <c r="I82" s="53">
        <v>0.23</v>
      </c>
      <c r="J82" s="43">
        <f t="shared" si="11"/>
        <v>0</v>
      </c>
      <c r="K82" s="45">
        <f t="shared" si="12"/>
        <v>0</v>
      </c>
    </row>
    <row r="83" spans="1:11" ht="27.75" customHeight="1">
      <c r="A83" s="55" t="s">
        <v>122</v>
      </c>
      <c r="B83" s="186" t="s">
        <v>290</v>
      </c>
      <c r="C83" s="63" t="s">
        <v>165</v>
      </c>
      <c r="D83" s="103" t="s">
        <v>12</v>
      </c>
      <c r="E83" s="103">
        <v>1</v>
      </c>
      <c r="F83" s="42">
        <v>2</v>
      </c>
      <c r="G83" s="43">
        <v>0</v>
      </c>
      <c r="H83" s="43">
        <f t="shared" si="13"/>
        <v>0</v>
      </c>
      <c r="I83" s="53">
        <v>0.23</v>
      </c>
      <c r="J83" s="43">
        <f t="shared" si="11"/>
        <v>0</v>
      </c>
      <c r="K83" s="45">
        <f t="shared" si="12"/>
        <v>0</v>
      </c>
    </row>
    <row r="84" spans="1:11" ht="27.75" customHeight="1">
      <c r="A84" s="55" t="s">
        <v>167</v>
      </c>
      <c r="B84" s="64" t="s">
        <v>63</v>
      </c>
      <c r="C84" s="63" t="s">
        <v>165</v>
      </c>
      <c r="D84" s="42" t="s">
        <v>9</v>
      </c>
      <c r="E84" s="42">
        <v>1</v>
      </c>
      <c r="F84" s="42">
        <v>1</v>
      </c>
      <c r="G84" s="43">
        <v>0</v>
      </c>
      <c r="H84" s="43">
        <f t="shared" si="13"/>
        <v>0</v>
      </c>
      <c r="I84" s="44">
        <v>0.23</v>
      </c>
      <c r="J84" s="43">
        <f t="shared" si="11"/>
        <v>0</v>
      </c>
      <c r="K84" s="45">
        <f t="shared" si="12"/>
        <v>0</v>
      </c>
    </row>
    <row r="85" spans="1:11" ht="27.75" customHeight="1">
      <c r="A85" s="55" t="s">
        <v>71</v>
      </c>
      <c r="B85" s="64" t="s">
        <v>61</v>
      </c>
      <c r="C85" s="63" t="s">
        <v>165</v>
      </c>
      <c r="D85" s="42" t="s">
        <v>9</v>
      </c>
      <c r="E85" s="42">
        <v>1</v>
      </c>
      <c r="F85" s="42">
        <v>1</v>
      </c>
      <c r="G85" s="43">
        <v>0</v>
      </c>
      <c r="H85" s="43">
        <f t="shared" si="13"/>
        <v>0</v>
      </c>
      <c r="I85" s="44">
        <v>0.23</v>
      </c>
      <c r="J85" s="43">
        <f t="shared" si="11"/>
        <v>0</v>
      </c>
      <c r="K85" s="45">
        <f t="shared" si="12"/>
        <v>0</v>
      </c>
    </row>
    <row r="86" spans="1:11" ht="27.75" customHeight="1">
      <c r="A86" s="235" t="s">
        <v>72</v>
      </c>
      <c r="B86" s="213" t="s">
        <v>441</v>
      </c>
      <c r="C86" s="214" t="s">
        <v>10</v>
      </c>
      <c r="D86" s="214" t="s">
        <v>10</v>
      </c>
      <c r="E86" s="214" t="s">
        <v>10</v>
      </c>
      <c r="F86" s="214" t="s">
        <v>10</v>
      </c>
      <c r="G86" s="215" t="s">
        <v>10</v>
      </c>
      <c r="H86" s="215">
        <f>SUM(H68:H85)*3</f>
        <v>0</v>
      </c>
      <c r="I86" s="216" t="s">
        <v>10</v>
      </c>
      <c r="J86" s="215">
        <f>SUM(J68:J85)*3</f>
        <v>0</v>
      </c>
      <c r="K86" s="232">
        <f>(H86+J86)*3</f>
        <v>0</v>
      </c>
    </row>
    <row r="87" spans="1:11" ht="27.75" customHeight="1">
      <c r="A87" s="271" t="s">
        <v>389</v>
      </c>
      <c r="B87" s="272"/>
      <c r="C87" s="272"/>
      <c r="D87" s="272"/>
      <c r="E87" s="272"/>
      <c r="F87" s="272"/>
      <c r="G87" s="272"/>
      <c r="H87" s="272"/>
      <c r="I87" s="272"/>
      <c r="J87" s="272"/>
      <c r="K87" s="273"/>
    </row>
    <row r="88" spans="1:11" ht="25.7" customHeight="1">
      <c r="A88" s="55" t="s">
        <v>458</v>
      </c>
      <c r="B88" s="64" t="s">
        <v>143</v>
      </c>
      <c r="C88" s="63" t="s">
        <v>165</v>
      </c>
      <c r="D88" s="42" t="s">
        <v>9</v>
      </c>
      <c r="E88" s="42">
        <v>1</v>
      </c>
      <c r="F88" s="42">
        <v>2</v>
      </c>
      <c r="G88" s="43">
        <v>0</v>
      </c>
      <c r="H88" s="43">
        <f>F88*G88*E88</f>
        <v>0</v>
      </c>
      <c r="I88" s="44">
        <v>0.23</v>
      </c>
      <c r="J88" s="43">
        <f t="shared" ref="J88:J97" si="14">H88*I88</f>
        <v>0</v>
      </c>
      <c r="K88" s="45">
        <f t="shared" ref="K88:K97" si="15">(H88+J88)</f>
        <v>0</v>
      </c>
    </row>
    <row r="89" spans="1:11" ht="25.7" customHeight="1">
      <c r="A89" s="55" t="s">
        <v>459</v>
      </c>
      <c r="B89" s="64" t="s">
        <v>259</v>
      </c>
      <c r="C89" s="63" t="s">
        <v>165</v>
      </c>
      <c r="D89" s="42" t="s">
        <v>9</v>
      </c>
      <c r="E89" s="42">
        <v>1</v>
      </c>
      <c r="F89" s="42">
        <v>3</v>
      </c>
      <c r="G89" s="43">
        <v>0</v>
      </c>
      <c r="H89" s="43">
        <f t="shared" ref="H89:H97" si="16">F89*G89*E89</f>
        <v>0</v>
      </c>
      <c r="I89" s="44">
        <v>0.23</v>
      </c>
      <c r="J89" s="43">
        <f t="shared" si="14"/>
        <v>0</v>
      </c>
      <c r="K89" s="45">
        <f t="shared" si="15"/>
        <v>0</v>
      </c>
    </row>
    <row r="90" spans="1:11" ht="25.7" customHeight="1">
      <c r="A90" s="55" t="s">
        <v>73</v>
      </c>
      <c r="B90" s="64" t="s">
        <v>260</v>
      </c>
      <c r="C90" s="63" t="s">
        <v>165</v>
      </c>
      <c r="D90" s="42" t="s">
        <v>9</v>
      </c>
      <c r="E90" s="42">
        <v>1</v>
      </c>
      <c r="F90" s="42">
        <v>3</v>
      </c>
      <c r="G90" s="43">
        <v>0</v>
      </c>
      <c r="H90" s="43">
        <f t="shared" si="16"/>
        <v>0</v>
      </c>
      <c r="I90" s="44">
        <v>0.23</v>
      </c>
      <c r="J90" s="43">
        <f t="shared" si="14"/>
        <v>0</v>
      </c>
      <c r="K90" s="45">
        <f t="shared" si="15"/>
        <v>0</v>
      </c>
    </row>
    <row r="91" spans="1:11" ht="25.7" customHeight="1">
      <c r="A91" s="55" t="s">
        <v>74</v>
      </c>
      <c r="B91" s="40" t="s">
        <v>13</v>
      </c>
      <c r="C91" s="63" t="s">
        <v>165</v>
      </c>
      <c r="D91" s="42" t="s">
        <v>9</v>
      </c>
      <c r="E91" s="42">
        <v>1</v>
      </c>
      <c r="F91" s="42">
        <v>2</v>
      </c>
      <c r="G91" s="43">
        <v>0</v>
      </c>
      <c r="H91" s="43">
        <f t="shared" si="16"/>
        <v>0</v>
      </c>
      <c r="I91" s="44">
        <v>0.23</v>
      </c>
      <c r="J91" s="43">
        <f t="shared" si="14"/>
        <v>0</v>
      </c>
      <c r="K91" s="45">
        <f t="shared" si="15"/>
        <v>0</v>
      </c>
    </row>
    <row r="92" spans="1:11" ht="25.7" customHeight="1">
      <c r="A92" s="55" t="s">
        <v>75</v>
      </c>
      <c r="B92" s="46" t="s">
        <v>126</v>
      </c>
      <c r="C92" s="63" t="s">
        <v>165</v>
      </c>
      <c r="D92" s="42" t="s">
        <v>9</v>
      </c>
      <c r="E92" s="42">
        <v>1</v>
      </c>
      <c r="F92" s="42">
        <v>2</v>
      </c>
      <c r="G92" s="43">
        <v>0</v>
      </c>
      <c r="H92" s="43">
        <f t="shared" si="16"/>
        <v>0</v>
      </c>
      <c r="I92" s="44">
        <v>0.23</v>
      </c>
      <c r="J92" s="43">
        <f t="shared" si="14"/>
        <v>0</v>
      </c>
      <c r="K92" s="45">
        <f t="shared" si="15"/>
        <v>0</v>
      </c>
    </row>
    <row r="93" spans="1:11" ht="25.7" customHeight="1">
      <c r="A93" s="55" t="s">
        <v>76</v>
      </c>
      <c r="B93" s="64" t="s">
        <v>213</v>
      </c>
      <c r="C93" s="63" t="s">
        <v>165</v>
      </c>
      <c r="D93" s="42" t="s">
        <v>9</v>
      </c>
      <c r="E93" s="42">
        <v>1</v>
      </c>
      <c r="F93" s="42">
        <v>2</v>
      </c>
      <c r="G93" s="43">
        <v>0</v>
      </c>
      <c r="H93" s="43">
        <f t="shared" si="16"/>
        <v>0</v>
      </c>
      <c r="I93" s="44">
        <v>0.23</v>
      </c>
      <c r="J93" s="43">
        <f t="shared" si="14"/>
        <v>0</v>
      </c>
      <c r="K93" s="45">
        <f t="shared" si="15"/>
        <v>0</v>
      </c>
    </row>
    <row r="94" spans="1:11" ht="25.7" customHeight="1">
      <c r="A94" s="55" t="s">
        <v>77</v>
      </c>
      <c r="B94" s="64" t="s">
        <v>210</v>
      </c>
      <c r="C94" s="63" t="s">
        <v>165</v>
      </c>
      <c r="D94" s="42" t="s">
        <v>9</v>
      </c>
      <c r="E94" s="42">
        <v>1</v>
      </c>
      <c r="F94" s="42">
        <v>1</v>
      </c>
      <c r="G94" s="43">
        <v>0</v>
      </c>
      <c r="H94" s="43">
        <f t="shared" si="16"/>
        <v>0</v>
      </c>
      <c r="I94" s="44">
        <v>0.23</v>
      </c>
      <c r="J94" s="43">
        <f t="shared" si="14"/>
        <v>0</v>
      </c>
      <c r="K94" s="45">
        <f t="shared" si="15"/>
        <v>0</v>
      </c>
    </row>
    <row r="95" spans="1:11" ht="25.7" customHeight="1">
      <c r="A95" s="55" t="s">
        <v>78</v>
      </c>
      <c r="B95" s="64" t="s">
        <v>214</v>
      </c>
      <c r="C95" s="63" t="s">
        <v>165</v>
      </c>
      <c r="D95" s="42" t="s">
        <v>9</v>
      </c>
      <c r="E95" s="42">
        <v>1</v>
      </c>
      <c r="F95" s="42">
        <v>1</v>
      </c>
      <c r="G95" s="43">
        <v>0</v>
      </c>
      <c r="H95" s="43">
        <f t="shared" si="16"/>
        <v>0</v>
      </c>
      <c r="I95" s="44">
        <v>0.23</v>
      </c>
      <c r="J95" s="43">
        <f t="shared" si="14"/>
        <v>0</v>
      </c>
      <c r="K95" s="45">
        <f t="shared" si="15"/>
        <v>0</v>
      </c>
    </row>
    <row r="96" spans="1:11" ht="25.7" customHeight="1">
      <c r="A96" s="55" t="s">
        <v>123</v>
      </c>
      <c r="B96" s="64" t="s">
        <v>219</v>
      </c>
      <c r="C96" s="63" t="s">
        <v>165</v>
      </c>
      <c r="D96" s="42" t="s">
        <v>9</v>
      </c>
      <c r="E96" s="42">
        <v>1</v>
      </c>
      <c r="F96" s="42">
        <v>1</v>
      </c>
      <c r="G96" s="43">
        <v>0</v>
      </c>
      <c r="H96" s="43">
        <f t="shared" si="16"/>
        <v>0</v>
      </c>
      <c r="I96" s="44">
        <v>0.23</v>
      </c>
      <c r="J96" s="43">
        <f t="shared" si="14"/>
        <v>0</v>
      </c>
      <c r="K96" s="45">
        <f t="shared" si="15"/>
        <v>0</v>
      </c>
    </row>
    <row r="97" spans="1:11" ht="25.7" customHeight="1">
      <c r="A97" s="55" t="s">
        <v>147</v>
      </c>
      <c r="B97" s="64" t="s">
        <v>221</v>
      </c>
      <c r="C97" s="63" t="s">
        <v>165</v>
      </c>
      <c r="D97" s="42" t="s">
        <v>9</v>
      </c>
      <c r="E97" s="42">
        <v>1</v>
      </c>
      <c r="F97" s="42">
        <v>1</v>
      </c>
      <c r="G97" s="43">
        <v>0</v>
      </c>
      <c r="H97" s="43">
        <f t="shared" si="16"/>
        <v>0</v>
      </c>
      <c r="I97" s="44">
        <v>0.23</v>
      </c>
      <c r="J97" s="43">
        <f t="shared" si="14"/>
        <v>0</v>
      </c>
      <c r="K97" s="45">
        <f t="shared" si="15"/>
        <v>0</v>
      </c>
    </row>
    <row r="98" spans="1:11" ht="27.75" customHeight="1">
      <c r="A98" s="211" t="s">
        <v>79</v>
      </c>
      <c r="B98" s="218" t="s">
        <v>197</v>
      </c>
      <c r="C98" s="219" t="s">
        <v>10</v>
      </c>
      <c r="D98" s="219" t="s">
        <v>10</v>
      </c>
      <c r="E98" s="219" t="s">
        <v>10</v>
      </c>
      <c r="F98" s="219" t="s">
        <v>10</v>
      </c>
      <c r="G98" s="220" t="s">
        <v>10</v>
      </c>
      <c r="H98" s="220">
        <f>SUM(H88:H97)</f>
        <v>0</v>
      </c>
      <c r="I98" s="221" t="s">
        <v>10</v>
      </c>
      <c r="J98" s="220">
        <f>SUM(J88:J97)</f>
        <v>0</v>
      </c>
      <c r="K98" s="233">
        <f>(H98+J98)*3</f>
        <v>0</v>
      </c>
    </row>
    <row r="99" spans="1:11" ht="27.75" customHeight="1">
      <c r="A99" s="279" t="s">
        <v>390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1:11" ht="45" customHeight="1">
      <c r="A100" s="78" t="s">
        <v>80</v>
      </c>
      <c r="B100" s="190" t="s">
        <v>275</v>
      </c>
      <c r="C100" s="63" t="s">
        <v>165</v>
      </c>
      <c r="D100" s="42" t="s">
        <v>11</v>
      </c>
      <c r="E100" s="42">
        <v>4</v>
      </c>
      <c r="F100" s="42">
        <v>2</v>
      </c>
      <c r="G100" s="43">
        <v>0</v>
      </c>
      <c r="H100" s="43">
        <f>F100*G100*E100</f>
        <v>0</v>
      </c>
      <c r="I100" s="44">
        <v>0.23</v>
      </c>
      <c r="J100" s="43">
        <f t="shared" ref="J100:J148" si="17">H100*I100</f>
        <v>0</v>
      </c>
      <c r="K100" s="45">
        <f>H100+J100</f>
        <v>0</v>
      </c>
    </row>
    <row r="101" spans="1:11" s="14" customFormat="1" ht="42.75">
      <c r="A101" s="78" t="s">
        <v>81</v>
      </c>
      <c r="B101" s="190" t="s">
        <v>316</v>
      </c>
      <c r="C101" s="63" t="s">
        <v>165</v>
      </c>
      <c r="D101" s="42" t="s">
        <v>11</v>
      </c>
      <c r="E101" s="42">
        <v>2</v>
      </c>
      <c r="F101" s="42">
        <v>2</v>
      </c>
      <c r="G101" s="43">
        <v>0</v>
      </c>
      <c r="H101" s="43">
        <f t="shared" ref="H101:H117" si="18">F101*G101*E101</f>
        <v>0</v>
      </c>
      <c r="I101" s="44">
        <v>0.23</v>
      </c>
      <c r="J101" s="43">
        <f t="shared" si="17"/>
        <v>0</v>
      </c>
      <c r="K101" s="45">
        <f>H101+J101</f>
        <v>0</v>
      </c>
    </row>
    <row r="102" spans="1:11" s="9" customFormat="1" ht="42.75">
      <c r="A102" s="78" t="s">
        <v>460</v>
      </c>
      <c r="B102" s="190" t="s">
        <v>317</v>
      </c>
      <c r="C102" s="63" t="s">
        <v>165</v>
      </c>
      <c r="D102" s="42" t="s">
        <v>11</v>
      </c>
      <c r="E102" s="42">
        <v>2</v>
      </c>
      <c r="F102" s="42">
        <v>2</v>
      </c>
      <c r="G102" s="43">
        <v>0</v>
      </c>
      <c r="H102" s="43">
        <f t="shared" si="18"/>
        <v>0</v>
      </c>
      <c r="I102" s="53">
        <v>0.23</v>
      </c>
      <c r="J102" s="52">
        <f t="shared" si="17"/>
        <v>0</v>
      </c>
      <c r="K102" s="54">
        <f t="shared" ref="K102:K117" si="19">(H102+J102)</f>
        <v>0</v>
      </c>
    </row>
    <row r="103" spans="1:11" s="15" customFormat="1" ht="42.75">
      <c r="A103" s="78" t="s">
        <v>82</v>
      </c>
      <c r="B103" s="190" t="s">
        <v>263</v>
      </c>
      <c r="C103" s="63" t="s">
        <v>165</v>
      </c>
      <c r="D103" s="42" t="s">
        <v>11</v>
      </c>
      <c r="E103" s="42">
        <v>1</v>
      </c>
      <c r="F103" s="42">
        <v>2</v>
      </c>
      <c r="G103" s="43">
        <v>0</v>
      </c>
      <c r="H103" s="43">
        <f t="shared" si="18"/>
        <v>0</v>
      </c>
      <c r="I103" s="53">
        <v>0.23</v>
      </c>
      <c r="J103" s="52">
        <f t="shared" si="17"/>
        <v>0</v>
      </c>
      <c r="K103" s="54">
        <f t="shared" si="19"/>
        <v>0</v>
      </c>
    </row>
    <row r="104" spans="1:11" ht="42.75">
      <c r="A104" s="78" t="s">
        <v>83</v>
      </c>
      <c r="B104" s="102" t="s">
        <v>264</v>
      </c>
      <c r="C104" s="63" t="s">
        <v>165</v>
      </c>
      <c r="D104" s="42" t="s">
        <v>11</v>
      </c>
      <c r="E104" s="42">
        <v>1</v>
      </c>
      <c r="F104" s="42">
        <v>2</v>
      </c>
      <c r="G104" s="43">
        <v>0</v>
      </c>
      <c r="H104" s="43">
        <f t="shared" si="18"/>
        <v>0</v>
      </c>
      <c r="I104" s="44">
        <v>0.23</v>
      </c>
      <c r="J104" s="43">
        <f t="shared" si="17"/>
        <v>0</v>
      </c>
      <c r="K104" s="45">
        <f t="shared" si="19"/>
        <v>0</v>
      </c>
    </row>
    <row r="105" spans="1:11" ht="27.75" customHeight="1">
      <c r="A105" s="78" t="s">
        <v>84</v>
      </c>
      <c r="B105" s="102" t="s">
        <v>265</v>
      </c>
      <c r="C105" s="63" t="s">
        <v>165</v>
      </c>
      <c r="D105" s="42" t="s">
        <v>11</v>
      </c>
      <c r="E105" s="42">
        <v>1</v>
      </c>
      <c r="F105" s="42">
        <v>2</v>
      </c>
      <c r="G105" s="43">
        <v>0</v>
      </c>
      <c r="H105" s="43">
        <f t="shared" si="18"/>
        <v>0</v>
      </c>
      <c r="I105" s="44">
        <v>0.23</v>
      </c>
      <c r="J105" s="43">
        <f t="shared" si="17"/>
        <v>0</v>
      </c>
      <c r="K105" s="45">
        <f t="shared" si="19"/>
        <v>0</v>
      </c>
    </row>
    <row r="106" spans="1:11" ht="42" customHeight="1">
      <c r="A106" s="78" t="s">
        <v>85</v>
      </c>
      <c r="B106" s="102" t="s">
        <v>313</v>
      </c>
      <c r="C106" s="63" t="s">
        <v>165</v>
      </c>
      <c r="D106" s="42" t="s">
        <v>11</v>
      </c>
      <c r="E106" s="42">
        <v>1</v>
      </c>
      <c r="F106" s="42">
        <v>2</v>
      </c>
      <c r="G106" s="43">
        <v>0</v>
      </c>
      <c r="H106" s="43">
        <f t="shared" si="18"/>
        <v>0</v>
      </c>
      <c r="I106" s="44">
        <v>0.23</v>
      </c>
      <c r="J106" s="43">
        <f t="shared" si="17"/>
        <v>0</v>
      </c>
      <c r="K106" s="45">
        <f t="shared" si="19"/>
        <v>0</v>
      </c>
    </row>
    <row r="107" spans="1:11" ht="27.75" customHeight="1">
      <c r="A107" s="78" t="s">
        <v>168</v>
      </c>
      <c r="B107" s="102" t="s">
        <v>266</v>
      </c>
      <c r="C107" s="63" t="s">
        <v>165</v>
      </c>
      <c r="D107" s="42" t="s">
        <v>11</v>
      </c>
      <c r="E107" s="42">
        <v>2</v>
      </c>
      <c r="F107" s="42">
        <v>2</v>
      </c>
      <c r="G107" s="43">
        <v>0</v>
      </c>
      <c r="H107" s="43">
        <f t="shared" si="18"/>
        <v>0</v>
      </c>
      <c r="I107" s="44">
        <v>0.23</v>
      </c>
      <c r="J107" s="43">
        <f t="shared" si="17"/>
        <v>0</v>
      </c>
      <c r="K107" s="45">
        <f t="shared" si="19"/>
        <v>0</v>
      </c>
    </row>
    <row r="108" spans="1:11" ht="27.75" customHeight="1">
      <c r="A108" s="78" t="s">
        <v>86</v>
      </c>
      <c r="B108" s="102" t="s">
        <v>314</v>
      </c>
      <c r="C108" s="63" t="s">
        <v>165</v>
      </c>
      <c r="D108" s="42" t="s">
        <v>11</v>
      </c>
      <c r="E108" s="42">
        <v>1</v>
      </c>
      <c r="F108" s="42">
        <v>2</v>
      </c>
      <c r="G108" s="43">
        <v>0</v>
      </c>
      <c r="H108" s="43">
        <f t="shared" si="18"/>
        <v>0</v>
      </c>
      <c r="I108" s="44">
        <v>0.23</v>
      </c>
      <c r="J108" s="43">
        <f t="shared" si="17"/>
        <v>0</v>
      </c>
      <c r="K108" s="45">
        <f t="shared" si="19"/>
        <v>0</v>
      </c>
    </row>
    <row r="109" spans="1:11" ht="27.75" customHeight="1">
      <c r="A109" s="78" t="s">
        <v>87</v>
      </c>
      <c r="B109" s="102" t="s">
        <v>268</v>
      </c>
      <c r="C109" s="63" t="s">
        <v>165</v>
      </c>
      <c r="D109" s="42" t="s">
        <v>11</v>
      </c>
      <c r="E109" s="42">
        <v>1</v>
      </c>
      <c r="F109" s="42">
        <v>2</v>
      </c>
      <c r="G109" s="43">
        <v>0</v>
      </c>
      <c r="H109" s="43">
        <f t="shared" si="18"/>
        <v>0</v>
      </c>
      <c r="I109" s="44">
        <v>0.23</v>
      </c>
      <c r="J109" s="43">
        <f t="shared" si="17"/>
        <v>0</v>
      </c>
      <c r="K109" s="45">
        <f t="shared" si="19"/>
        <v>0</v>
      </c>
    </row>
    <row r="110" spans="1:11" ht="27.75" customHeight="1">
      <c r="A110" s="78" t="s">
        <v>88</v>
      </c>
      <c r="B110" s="111" t="s">
        <v>269</v>
      </c>
      <c r="C110" s="63" t="s">
        <v>165</v>
      </c>
      <c r="D110" s="103" t="s">
        <v>12</v>
      </c>
      <c r="E110" s="103">
        <v>1</v>
      </c>
      <c r="F110" s="42">
        <v>2</v>
      </c>
      <c r="G110" s="43">
        <v>0</v>
      </c>
      <c r="H110" s="43">
        <f t="shared" si="18"/>
        <v>0</v>
      </c>
      <c r="I110" s="44">
        <v>0.23</v>
      </c>
      <c r="J110" s="43">
        <f t="shared" si="17"/>
        <v>0</v>
      </c>
      <c r="K110" s="45">
        <f t="shared" si="19"/>
        <v>0</v>
      </c>
    </row>
    <row r="111" spans="1:11" ht="27.75" customHeight="1">
      <c r="A111" s="78" t="s">
        <v>89</v>
      </c>
      <c r="B111" s="186" t="s">
        <v>270</v>
      </c>
      <c r="C111" s="63" t="s">
        <v>165</v>
      </c>
      <c r="D111" s="103" t="s">
        <v>12</v>
      </c>
      <c r="E111" s="103">
        <v>1</v>
      </c>
      <c r="F111" s="42">
        <v>2</v>
      </c>
      <c r="G111" s="43">
        <v>0</v>
      </c>
      <c r="H111" s="43">
        <f t="shared" si="18"/>
        <v>0</v>
      </c>
      <c r="I111" s="44">
        <v>0.23</v>
      </c>
      <c r="J111" s="43">
        <f t="shared" si="17"/>
        <v>0</v>
      </c>
      <c r="K111" s="45">
        <f t="shared" si="19"/>
        <v>0</v>
      </c>
    </row>
    <row r="112" spans="1:11" ht="27.75" customHeight="1">
      <c r="A112" s="78" t="s">
        <v>90</v>
      </c>
      <c r="B112" s="111" t="s">
        <v>271</v>
      </c>
      <c r="C112" s="63" t="s">
        <v>165</v>
      </c>
      <c r="D112" s="103" t="s">
        <v>12</v>
      </c>
      <c r="E112" s="103">
        <v>1</v>
      </c>
      <c r="F112" s="42">
        <v>2</v>
      </c>
      <c r="G112" s="43">
        <v>0</v>
      </c>
      <c r="H112" s="43">
        <f t="shared" si="18"/>
        <v>0</v>
      </c>
      <c r="I112" s="44">
        <v>0.23</v>
      </c>
      <c r="J112" s="43">
        <f t="shared" si="17"/>
        <v>0</v>
      </c>
      <c r="K112" s="45">
        <f t="shared" si="19"/>
        <v>0</v>
      </c>
    </row>
    <row r="113" spans="1:11" ht="27.75" customHeight="1">
      <c r="A113" s="78" t="s">
        <v>103</v>
      </c>
      <c r="B113" s="186" t="s">
        <v>272</v>
      </c>
      <c r="C113" s="63" t="s">
        <v>165</v>
      </c>
      <c r="D113" s="103" t="s">
        <v>12</v>
      </c>
      <c r="E113" s="103">
        <v>1</v>
      </c>
      <c r="F113" s="42">
        <v>2</v>
      </c>
      <c r="G113" s="43">
        <v>0</v>
      </c>
      <c r="H113" s="43">
        <f t="shared" si="18"/>
        <v>0</v>
      </c>
      <c r="I113" s="44">
        <v>0.23</v>
      </c>
      <c r="J113" s="43">
        <f t="shared" si="17"/>
        <v>0</v>
      </c>
      <c r="K113" s="45">
        <f t="shared" si="19"/>
        <v>0</v>
      </c>
    </row>
    <row r="114" spans="1:11" ht="27.75" customHeight="1">
      <c r="A114" s="78" t="s">
        <v>124</v>
      </c>
      <c r="B114" s="186" t="s">
        <v>273</v>
      </c>
      <c r="C114" s="63" t="s">
        <v>165</v>
      </c>
      <c r="D114" s="103" t="s">
        <v>12</v>
      </c>
      <c r="E114" s="103">
        <v>1</v>
      </c>
      <c r="F114" s="42">
        <v>2</v>
      </c>
      <c r="G114" s="43">
        <v>0</v>
      </c>
      <c r="H114" s="43">
        <f t="shared" si="18"/>
        <v>0</v>
      </c>
      <c r="I114" s="44">
        <v>0.23</v>
      </c>
      <c r="J114" s="43">
        <f t="shared" si="17"/>
        <v>0</v>
      </c>
      <c r="K114" s="45">
        <f t="shared" si="19"/>
        <v>0</v>
      </c>
    </row>
    <row r="115" spans="1:11" ht="27.75" customHeight="1">
      <c r="A115" s="78" t="s">
        <v>169</v>
      </c>
      <c r="B115" s="186" t="s">
        <v>274</v>
      </c>
      <c r="C115" s="63" t="s">
        <v>165</v>
      </c>
      <c r="D115" s="103" t="s">
        <v>12</v>
      </c>
      <c r="E115" s="103">
        <v>1</v>
      </c>
      <c r="F115" s="42">
        <v>2</v>
      </c>
      <c r="G115" s="43">
        <v>0</v>
      </c>
      <c r="H115" s="43">
        <f t="shared" si="18"/>
        <v>0</v>
      </c>
      <c r="I115" s="44">
        <v>0.23</v>
      </c>
      <c r="J115" s="43">
        <f t="shared" si="17"/>
        <v>0</v>
      </c>
      <c r="K115" s="45">
        <f t="shared" si="19"/>
        <v>0</v>
      </c>
    </row>
    <row r="116" spans="1:11" ht="27.75" customHeight="1">
      <c r="A116" s="78" t="s">
        <v>91</v>
      </c>
      <c r="B116" s="85" t="s">
        <v>97</v>
      </c>
      <c r="C116" s="63" t="s">
        <v>165</v>
      </c>
      <c r="D116" s="42" t="s">
        <v>9</v>
      </c>
      <c r="E116" s="42">
        <v>7</v>
      </c>
      <c r="F116" s="42">
        <v>1</v>
      </c>
      <c r="G116" s="43">
        <v>0</v>
      </c>
      <c r="H116" s="43">
        <f t="shared" si="18"/>
        <v>0</v>
      </c>
      <c r="I116" s="44">
        <v>0.23</v>
      </c>
      <c r="J116" s="43">
        <f t="shared" si="17"/>
        <v>0</v>
      </c>
      <c r="K116" s="45">
        <f t="shared" si="19"/>
        <v>0</v>
      </c>
    </row>
    <row r="117" spans="1:11" ht="27.75" customHeight="1">
      <c r="A117" s="78" t="s">
        <v>92</v>
      </c>
      <c r="B117" s="85" t="s">
        <v>98</v>
      </c>
      <c r="C117" s="63" t="s">
        <v>165</v>
      </c>
      <c r="D117" s="42" t="s">
        <v>9</v>
      </c>
      <c r="E117" s="42">
        <v>7</v>
      </c>
      <c r="F117" s="42">
        <v>1</v>
      </c>
      <c r="G117" s="43">
        <v>0</v>
      </c>
      <c r="H117" s="43">
        <f t="shared" si="18"/>
        <v>0</v>
      </c>
      <c r="I117" s="44">
        <v>0.23</v>
      </c>
      <c r="J117" s="43">
        <f t="shared" si="17"/>
        <v>0</v>
      </c>
      <c r="K117" s="45">
        <f t="shared" si="19"/>
        <v>0</v>
      </c>
    </row>
    <row r="118" spans="1:11" ht="27.75" customHeight="1">
      <c r="A118" s="236" t="s">
        <v>93</v>
      </c>
      <c r="B118" s="213" t="s">
        <v>441</v>
      </c>
      <c r="C118" s="214" t="s">
        <v>10</v>
      </c>
      <c r="D118" s="214" t="s">
        <v>10</v>
      </c>
      <c r="E118" s="214" t="s">
        <v>10</v>
      </c>
      <c r="F118" s="214" t="s">
        <v>10</v>
      </c>
      <c r="G118" s="215" t="s">
        <v>10</v>
      </c>
      <c r="H118" s="224">
        <f>SUM(H100:H117)</f>
        <v>0</v>
      </c>
      <c r="I118" s="216" t="s">
        <v>10</v>
      </c>
      <c r="J118" s="215">
        <f>SUM(J100:J117)</f>
        <v>0</v>
      </c>
      <c r="K118" s="232">
        <f>(H118+J118)*3</f>
        <v>0</v>
      </c>
    </row>
    <row r="119" spans="1:11" ht="27.75" customHeight="1">
      <c r="A119" s="271" t="s">
        <v>391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3"/>
    </row>
    <row r="120" spans="1:11" ht="27.75" customHeight="1">
      <c r="A120" s="55" t="s">
        <v>94</v>
      </c>
      <c r="B120" s="104" t="s">
        <v>156</v>
      </c>
      <c r="C120" s="63" t="s">
        <v>165</v>
      </c>
      <c r="D120" s="42" t="s">
        <v>9</v>
      </c>
      <c r="E120" s="42">
        <v>1</v>
      </c>
      <c r="F120" s="42">
        <v>1</v>
      </c>
      <c r="G120" s="43">
        <v>0</v>
      </c>
      <c r="H120" s="43">
        <f>E120*F120*G120</f>
        <v>0</v>
      </c>
      <c r="I120" s="44">
        <v>0.23</v>
      </c>
      <c r="J120" s="43">
        <f t="shared" si="17"/>
        <v>0</v>
      </c>
      <c r="K120" s="45">
        <f>(H120+J120)</f>
        <v>0</v>
      </c>
    </row>
    <row r="121" spans="1:11" ht="27.75" customHeight="1">
      <c r="A121" s="55" t="s">
        <v>104</v>
      </c>
      <c r="B121" s="104" t="s">
        <v>149</v>
      </c>
      <c r="C121" s="63" t="s">
        <v>165</v>
      </c>
      <c r="D121" s="42" t="s">
        <v>9</v>
      </c>
      <c r="E121" s="42">
        <v>1</v>
      </c>
      <c r="F121" s="42">
        <v>2</v>
      </c>
      <c r="G121" s="43">
        <v>0</v>
      </c>
      <c r="H121" s="43">
        <f t="shared" ref="H121:H131" si="20">E121*F121*G121</f>
        <v>0</v>
      </c>
      <c r="I121" s="44">
        <v>0.23</v>
      </c>
      <c r="J121" s="43">
        <f t="shared" si="17"/>
        <v>0</v>
      </c>
      <c r="K121" s="45">
        <f t="shared" ref="K121:K131" si="21">(H121+J121)</f>
        <v>0</v>
      </c>
    </row>
    <row r="122" spans="1:11" ht="27.75" customHeight="1">
      <c r="A122" s="55" t="s">
        <v>461</v>
      </c>
      <c r="B122" s="104" t="s">
        <v>157</v>
      </c>
      <c r="C122" s="63" t="s">
        <v>165</v>
      </c>
      <c r="D122" s="42" t="s">
        <v>9</v>
      </c>
      <c r="E122" s="42">
        <v>1</v>
      </c>
      <c r="F122" s="42">
        <v>2</v>
      </c>
      <c r="G122" s="43">
        <v>0</v>
      </c>
      <c r="H122" s="43">
        <f t="shared" si="20"/>
        <v>0</v>
      </c>
      <c r="I122" s="44">
        <v>0.23</v>
      </c>
      <c r="J122" s="43">
        <f t="shared" si="17"/>
        <v>0</v>
      </c>
      <c r="K122" s="45">
        <f t="shared" si="21"/>
        <v>0</v>
      </c>
    </row>
    <row r="123" spans="1:11" ht="27.75" customHeight="1">
      <c r="A123" s="55" t="s">
        <v>462</v>
      </c>
      <c r="B123" s="64" t="s">
        <v>132</v>
      </c>
      <c r="C123" s="63" t="s">
        <v>165</v>
      </c>
      <c r="D123" s="42" t="s">
        <v>9</v>
      </c>
      <c r="E123" s="42">
        <v>1</v>
      </c>
      <c r="F123" s="42">
        <v>2</v>
      </c>
      <c r="G123" s="43">
        <v>0</v>
      </c>
      <c r="H123" s="43">
        <f t="shared" si="20"/>
        <v>0</v>
      </c>
      <c r="I123" s="44">
        <v>0.23</v>
      </c>
      <c r="J123" s="43">
        <f t="shared" si="17"/>
        <v>0</v>
      </c>
      <c r="K123" s="45">
        <f t="shared" si="21"/>
        <v>0</v>
      </c>
    </row>
    <row r="124" spans="1:11" ht="27.75" customHeight="1">
      <c r="A124" s="55" t="s">
        <v>244</v>
      </c>
      <c r="B124" s="64" t="s">
        <v>259</v>
      </c>
      <c r="C124" s="63" t="s">
        <v>165</v>
      </c>
      <c r="D124" s="42" t="s">
        <v>9</v>
      </c>
      <c r="E124" s="42">
        <v>1</v>
      </c>
      <c r="F124" s="42">
        <v>2</v>
      </c>
      <c r="G124" s="43">
        <v>0</v>
      </c>
      <c r="H124" s="43">
        <f t="shared" si="20"/>
        <v>0</v>
      </c>
      <c r="I124" s="44">
        <v>0.23</v>
      </c>
      <c r="J124" s="43">
        <f t="shared" si="17"/>
        <v>0</v>
      </c>
      <c r="K124" s="45">
        <f t="shared" si="21"/>
        <v>0</v>
      </c>
    </row>
    <row r="125" spans="1:11" ht="27.75" customHeight="1">
      <c r="A125" s="55" t="s">
        <v>105</v>
      </c>
      <c r="B125" s="64" t="s">
        <v>260</v>
      </c>
      <c r="C125" s="63" t="s">
        <v>165</v>
      </c>
      <c r="D125" s="42" t="s">
        <v>9</v>
      </c>
      <c r="E125" s="42">
        <v>1</v>
      </c>
      <c r="F125" s="42">
        <v>2</v>
      </c>
      <c r="G125" s="43">
        <v>0</v>
      </c>
      <c r="H125" s="43">
        <f t="shared" si="20"/>
        <v>0</v>
      </c>
      <c r="I125" s="44">
        <v>0.23</v>
      </c>
      <c r="J125" s="43">
        <f t="shared" si="17"/>
        <v>0</v>
      </c>
      <c r="K125" s="45">
        <f t="shared" si="21"/>
        <v>0</v>
      </c>
    </row>
    <row r="126" spans="1:11" ht="27.75" customHeight="1">
      <c r="A126" s="55" t="s">
        <v>106</v>
      </c>
      <c r="B126" s="64" t="s">
        <v>224</v>
      </c>
      <c r="C126" s="63" t="s">
        <v>165</v>
      </c>
      <c r="D126" s="42" t="s">
        <v>9</v>
      </c>
      <c r="E126" s="42">
        <v>1</v>
      </c>
      <c r="F126" s="42">
        <v>1</v>
      </c>
      <c r="G126" s="43">
        <v>0</v>
      </c>
      <c r="H126" s="43">
        <f t="shared" si="20"/>
        <v>0</v>
      </c>
      <c r="I126" s="44">
        <v>0.23</v>
      </c>
      <c r="J126" s="43">
        <f t="shared" si="17"/>
        <v>0</v>
      </c>
      <c r="K126" s="45">
        <f t="shared" si="21"/>
        <v>0</v>
      </c>
    </row>
    <row r="127" spans="1:11" ht="27.75" customHeight="1">
      <c r="A127" s="55" t="s">
        <v>117</v>
      </c>
      <c r="B127" s="64" t="s">
        <v>210</v>
      </c>
      <c r="C127" s="63" t="s">
        <v>165</v>
      </c>
      <c r="D127" s="42" t="s">
        <v>9</v>
      </c>
      <c r="E127" s="42">
        <v>1</v>
      </c>
      <c r="F127" s="42">
        <v>1</v>
      </c>
      <c r="G127" s="43">
        <v>0</v>
      </c>
      <c r="H127" s="43">
        <f t="shared" si="20"/>
        <v>0</v>
      </c>
      <c r="I127" s="44">
        <v>0.23</v>
      </c>
      <c r="J127" s="43">
        <f t="shared" si="17"/>
        <v>0</v>
      </c>
      <c r="K127" s="45">
        <f t="shared" si="21"/>
        <v>0</v>
      </c>
    </row>
    <row r="128" spans="1:11" ht="27.75" customHeight="1">
      <c r="A128" s="55" t="s">
        <v>148</v>
      </c>
      <c r="B128" s="64" t="s">
        <v>225</v>
      </c>
      <c r="C128" s="63" t="s">
        <v>165</v>
      </c>
      <c r="D128" s="42" t="s">
        <v>9</v>
      </c>
      <c r="E128" s="42">
        <v>1</v>
      </c>
      <c r="F128" s="42">
        <v>1</v>
      </c>
      <c r="G128" s="43">
        <v>0</v>
      </c>
      <c r="H128" s="43">
        <f t="shared" si="20"/>
        <v>0</v>
      </c>
      <c r="I128" s="44">
        <v>0.23</v>
      </c>
      <c r="J128" s="43">
        <f t="shared" si="17"/>
        <v>0</v>
      </c>
      <c r="K128" s="45">
        <f t="shared" si="21"/>
        <v>0</v>
      </c>
    </row>
    <row r="129" spans="1:11" ht="27.75" customHeight="1">
      <c r="A129" s="55" t="s">
        <v>107</v>
      </c>
      <c r="B129" s="64" t="s">
        <v>226</v>
      </c>
      <c r="C129" s="63" t="s">
        <v>165</v>
      </c>
      <c r="D129" s="42" t="s">
        <v>9</v>
      </c>
      <c r="E129" s="42">
        <v>1</v>
      </c>
      <c r="F129" s="42">
        <v>1</v>
      </c>
      <c r="G129" s="43">
        <v>0</v>
      </c>
      <c r="H129" s="43">
        <f t="shared" si="20"/>
        <v>0</v>
      </c>
      <c r="I129" s="44">
        <v>0.23</v>
      </c>
      <c r="J129" s="43">
        <f t="shared" si="17"/>
        <v>0</v>
      </c>
      <c r="K129" s="45">
        <f t="shared" si="21"/>
        <v>0</v>
      </c>
    </row>
    <row r="130" spans="1:11" ht="27.75" customHeight="1">
      <c r="A130" s="55" t="s">
        <v>108</v>
      </c>
      <c r="B130" s="64" t="s">
        <v>227</v>
      </c>
      <c r="C130" s="63" t="s">
        <v>165</v>
      </c>
      <c r="D130" s="42" t="s">
        <v>9</v>
      </c>
      <c r="E130" s="42">
        <v>1</v>
      </c>
      <c r="F130" s="42">
        <v>1</v>
      </c>
      <c r="G130" s="43">
        <v>0</v>
      </c>
      <c r="H130" s="43">
        <f t="shared" si="20"/>
        <v>0</v>
      </c>
      <c r="I130" s="44">
        <v>0.23</v>
      </c>
      <c r="J130" s="43">
        <f t="shared" si="17"/>
        <v>0</v>
      </c>
      <c r="K130" s="45">
        <f t="shared" si="21"/>
        <v>0</v>
      </c>
    </row>
    <row r="131" spans="1:11" ht="27.75" customHeight="1">
      <c r="A131" s="55" t="s">
        <v>109</v>
      </c>
      <c r="B131" s="64" t="s">
        <v>228</v>
      </c>
      <c r="C131" s="63" t="s">
        <v>165</v>
      </c>
      <c r="D131" s="42" t="s">
        <v>9</v>
      </c>
      <c r="E131" s="42">
        <v>1</v>
      </c>
      <c r="F131" s="42">
        <v>1</v>
      </c>
      <c r="G131" s="43">
        <v>0</v>
      </c>
      <c r="H131" s="43">
        <f t="shared" si="20"/>
        <v>0</v>
      </c>
      <c r="I131" s="44">
        <v>0.23</v>
      </c>
      <c r="J131" s="43">
        <f t="shared" si="17"/>
        <v>0</v>
      </c>
      <c r="K131" s="45">
        <f t="shared" si="21"/>
        <v>0</v>
      </c>
    </row>
    <row r="132" spans="1:11" ht="27.75" customHeight="1">
      <c r="A132" s="237" t="s">
        <v>110</v>
      </c>
      <c r="B132" s="218" t="s">
        <v>442</v>
      </c>
      <c r="C132" s="219" t="s">
        <v>10</v>
      </c>
      <c r="D132" s="219" t="s">
        <v>10</v>
      </c>
      <c r="E132" s="219" t="s">
        <v>10</v>
      </c>
      <c r="F132" s="219" t="s">
        <v>10</v>
      </c>
      <c r="G132" s="220" t="s">
        <v>10</v>
      </c>
      <c r="H132" s="220">
        <f>SUM(H120:H131)</f>
        <v>0</v>
      </c>
      <c r="I132" s="221" t="s">
        <v>10</v>
      </c>
      <c r="J132" s="220">
        <f>SUM(J120:J131)</f>
        <v>0</v>
      </c>
      <c r="K132" s="233">
        <f>(H132+J132)*3</f>
        <v>0</v>
      </c>
    </row>
    <row r="133" spans="1:11" ht="27" customHeight="1">
      <c r="A133" s="279" t="s">
        <v>392</v>
      </c>
      <c r="B133" s="280"/>
      <c r="C133" s="280"/>
      <c r="D133" s="280"/>
      <c r="E133" s="280"/>
      <c r="F133" s="280"/>
      <c r="G133" s="280"/>
      <c r="H133" s="280"/>
      <c r="I133" s="280"/>
      <c r="J133" s="280"/>
      <c r="K133" s="281"/>
    </row>
    <row r="134" spans="1:11" ht="27.75" customHeight="1">
      <c r="A134" s="55" t="s">
        <v>170</v>
      </c>
      <c r="B134" s="186" t="s">
        <v>303</v>
      </c>
      <c r="C134" s="63" t="s">
        <v>165</v>
      </c>
      <c r="D134" s="42" t="s">
        <v>9</v>
      </c>
      <c r="E134" s="42">
        <v>1</v>
      </c>
      <c r="F134" s="42">
        <v>2</v>
      </c>
      <c r="G134" s="43">
        <v>0</v>
      </c>
      <c r="H134" s="43">
        <f>(F134*G134)*E134</f>
        <v>0</v>
      </c>
      <c r="I134" s="44">
        <v>0.23</v>
      </c>
      <c r="J134" s="43">
        <f t="shared" si="17"/>
        <v>0</v>
      </c>
      <c r="K134" s="45">
        <f t="shared" ref="K134:K149" si="22">(H134+J134)</f>
        <v>0</v>
      </c>
    </row>
    <row r="135" spans="1:11" ht="27.75" customHeight="1">
      <c r="A135" s="55" t="s">
        <v>171</v>
      </c>
      <c r="B135" s="186" t="s">
        <v>304</v>
      </c>
      <c r="C135" s="63" t="s">
        <v>165</v>
      </c>
      <c r="D135" s="42" t="s">
        <v>9</v>
      </c>
      <c r="E135" s="42">
        <v>1</v>
      </c>
      <c r="F135" s="42">
        <v>2</v>
      </c>
      <c r="G135" s="43">
        <v>0</v>
      </c>
      <c r="H135" s="43">
        <f t="shared" ref="H135:H149" si="23">(F135*G135)*E135</f>
        <v>0</v>
      </c>
      <c r="I135" s="44">
        <v>0.23</v>
      </c>
      <c r="J135" s="43">
        <f t="shared" si="17"/>
        <v>0</v>
      </c>
      <c r="K135" s="45">
        <f t="shared" si="22"/>
        <v>0</v>
      </c>
    </row>
    <row r="136" spans="1:11" ht="27.75" customHeight="1">
      <c r="A136" s="55" t="s">
        <v>111</v>
      </c>
      <c r="B136" s="186" t="s">
        <v>305</v>
      </c>
      <c r="C136" s="63" t="s">
        <v>165</v>
      </c>
      <c r="D136" s="42" t="s">
        <v>9</v>
      </c>
      <c r="E136" s="42">
        <v>1</v>
      </c>
      <c r="F136" s="42">
        <v>2</v>
      </c>
      <c r="G136" s="43">
        <v>0</v>
      </c>
      <c r="H136" s="43">
        <f t="shared" si="23"/>
        <v>0</v>
      </c>
      <c r="I136" s="44">
        <v>0.23</v>
      </c>
      <c r="J136" s="43">
        <f t="shared" si="17"/>
        <v>0</v>
      </c>
      <c r="K136" s="45">
        <f t="shared" si="22"/>
        <v>0</v>
      </c>
    </row>
    <row r="137" spans="1:11" ht="27.75" customHeight="1">
      <c r="A137" s="55" t="s">
        <v>112</v>
      </c>
      <c r="B137" s="186" t="s">
        <v>306</v>
      </c>
      <c r="C137" s="63" t="s">
        <v>165</v>
      </c>
      <c r="D137" s="42" t="s">
        <v>9</v>
      </c>
      <c r="E137" s="42">
        <v>1</v>
      </c>
      <c r="F137" s="42">
        <v>2</v>
      </c>
      <c r="G137" s="43">
        <v>0</v>
      </c>
      <c r="H137" s="43">
        <f t="shared" si="23"/>
        <v>0</v>
      </c>
      <c r="I137" s="44">
        <v>0.23</v>
      </c>
      <c r="J137" s="43">
        <f t="shared" si="17"/>
        <v>0</v>
      </c>
      <c r="K137" s="45">
        <f t="shared" si="22"/>
        <v>0</v>
      </c>
    </row>
    <row r="138" spans="1:11" ht="27.75" customHeight="1">
      <c r="A138" s="55" t="s">
        <v>113</v>
      </c>
      <c r="B138" s="186" t="s">
        <v>307</v>
      </c>
      <c r="C138" s="63" t="s">
        <v>165</v>
      </c>
      <c r="D138" s="42" t="s">
        <v>9</v>
      </c>
      <c r="E138" s="42">
        <v>1</v>
      </c>
      <c r="F138" s="42">
        <v>2</v>
      </c>
      <c r="G138" s="43">
        <v>0</v>
      </c>
      <c r="H138" s="43">
        <f t="shared" si="23"/>
        <v>0</v>
      </c>
      <c r="I138" s="44">
        <v>0.23</v>
      </c>
      <c r="J138" s="43">
        <f t="shared" si="17"/>
        <v>0</v>
      </c>
      <c r="K138" s="45">
        <f t="shared" si="22"/>
        <v>0</v>
      </c>
    </row>
    <row r="139" spans="1:11" ht="27.75" customHeight="1">
      <c r="A139" s="55" t="s">
        <v>463</v>
      </c>
      <c r="B139" s="186" t="s">
        <v>308</v>
      </c>
      <c r="C139" s="63" t="s">
        <v>165</v>
      </c>
      <c r="D139" s="42" t="s">
        <v>9</v>
      </c>
      <c r="E139" s="42">
        <v>1</v>
      </c>
      <c r="F139" s="42">
        <v>2</v>
      </c>
      <c r="G139" s="43">
        <v>0</v>
      </c>
      <c r="H139" s="43">
        <f t="shared" si="23"/>
        <v>0</v>
      </c>
      <c r="I139" s="44">
        <v>0.23</v>
      </c>
      <c r="J139" s="43">
        <f t="shared" si="17"/>
        <v>0</v>
      </c>
      <c r="K139" s="45">
        <f t="shared" si="22"/>
        <v>0</v>
      </c>
    </row>
    <row r="140" spans="1:11" ht="27.75" customHeight="1">
      <c r="A140" s="55" t="s">
        <v>247</v>
      </c>
      <c r="B140" s="102" t="s">
        <v>309</v>
      </c>
      <c r="C140" s="63" t="s">
        <v>165</v>
      </c>
      <c r="D140" s="42" t="s">
        <v>9</v>
      </c>
      <c r="E140" s="42">
        <v>5</v>
      </c>
      <c r="F140" s="42">
        <v>2</v>
      </c>
      <c r="G140" s="43">
        <v>0</v>
      </c>
      <c r="H140" s="43">
        <f t="shared" si="23"/>
        <v>0</v>
      </c>
      <c r="I140" s="44">
        <v>0.23</v>
      </c>
      <c r="J140" s="43">
        <f t="shared" si="17"/>
        <v>0</v>
      </c>
      <c r="K140" s="45">
        <f t="shared" si="22"/>
        <v>0</v>
      </c>
    </row>
    <row r="141" spans="1:11" ht="27.75" customHeight="1">
      <c r="A141" s="55" t="s">
        <v>160</v>
      </c>
      <c r="B141" s="102" t="s">
        <v>310</v>
      </c>
      <c r="C141" s="63" t="s">
        <v>165</v>
      </c>
      <c r="D141" s="42" t="s">
        <v>9</v>
      </c>
      <c r="E141" s="42">
        <v>8</v>
      </c>
      <c r="F141" s="42">
        <v>2</v>
      </c>
      <c r="G141" s="43">
        <v>0</v>
      </c>
      <c r="H141" s="43">
        <f t="shared" si="23"/>
        <v>0</v>
      </c>
      <c r="I141" s="44">
        <v>0.23</v>
      </c>
      <c r="J141" s="43">
        <f t="shared" si="17"/>
        <v>0</v>
      </c>
      <c r="K141" s="45">
        <f t="shared" si="22"/>
        <v>0</v>
      </c>
    </row>
    <row r="142" spans="1:11" ht="27.75" customHeight="1">
      <c r="A142" s="55" t="s">
        <v>161</v>
      </c>
      <c r="B142" s="102" t="s">
        <v>150</v>
      </c>
      <c r="C142" s="63" t="s">
        <v>165</v>
      </c>
      <c r="D142" s="42" t="s">
        <v>9</v>
      </c>
      <c r="E142" s="42">
        <v>1</v>
      </c>
      <c r="F142" s="42">
        <v>2</v>
      </c>
      <c r="G142" s="43">
        <v>0</v>
      </c>
      <c r="H142" s="43">
        <f t="shared" si="23"/>
        <v>0</v>
      </c>
      <c r="I142" s="44">
        <v>0.23</v>
      </c>
      <c r="J142" s="43">
        <f t="shared" si="17"/>
        <v>0</v>
      </c>
      <c r="K142" s="45">
        <f t="shared" si="22"/>
        <v>0</v>
      </c>
    </row>
    <row r="143" spans="1:11" ht="27.75" customHeight="1">
      <c r="A143" s="55" t="s">
        <v>162</v>
      </c>
      <c r="B143" s="102" t="s">
        <v>311</v>
      </c>
      <c r="C143" s="63" t="s">
        <v>165</v>
      </c>
      <c r="D143" s="42" t="s">
        <v>9</v>
      </c>
      <c r="E143" s="42">
        <v>5</v>
      </c>
      <c r="F143" s="42">
        <v>2</v>
      </c>
      <c r="G143" s="43">
        <v>0</v>
      </c>
      <c r="H143" s="43">
        <f t="shared" si="23"/>
        <v>0</v>
      </c>
      <c r="I143" s="44">
        <v>0.23</v>
      </c>
      <c r="J143" s="43">
        <f t="shared" si="17"/>
        <v>0</v>
      </c>
      <c r="K143" s="45">
        <f t="shared" si="22"/>
        <v>0</v>
      </c>
    </row>
    <row r="144" spans="1:11" ht="27.75" customHeight="1">
      <c r="A144" s="55" t="s">
        <v>163</v>
      </c>
      <c r="B144" s="85" t="s">
        <v>312</v>
      </c>
      <c r="C144" s="63" t="s">
        <v>165</v>
      </c>
      <c r="D144" s="42" t="s">
        <v>9</v>
      </c>
      <c r="E144" s="42">
        <v>5</v>
      </c>
      <c r="F144" s="42">
        <v>2</v>
      </c>
      <c r="G144" s="43">
        <v>0</v>
      </c>
      <c r="H144" s="43">
        <f t="shared" si="23"/>
        <v>0</v>
      </c>
      <c r="I144" s="44">
        <v>0.23</v>
      </c>
      <c r="J144" s="43">
        <f t="shared" si="17"/>
        <v>0</v>
      </c>
      <c r="K144" s="45">
        <f t="shared" si="22"/>
        <v>0</v>
      </c>
    </row>
    <row r="145" spans="1:11" ht="27.75" customHeight="1">
      <c r="A145" s="55" t="s">
        <v>164</v>
      </c>
      <c r="B145" s="111" t="s">
        <v>151</v>
      </c>
      <c r="C145" s="63" t="s">
        <v>165</v>
      </c>
      <c r="D145" s="103" t="s">
        <v>12</v>
      </c>
      <c r="E145" s="103">
        <v>1</v>
      </c>
      <c r="F145" s="42">
        <v>2</v>
      </c>
      <c r="G145" s="43">
        <v>0</v>
      </c>
      <c r="H145" s="43">
        <f t="shared" si="23"/>
        <v>0</v>
      </c>
      <c r="I145" s="44">
        <v>0.23</v>
      </c>
      <c r="J145" s="43">
        <f t="shared" si="17"/>
        <v>0</v>
      </c>
      <c r="K145" s="45">
        <f t="shared" si="22"/>
        <v>0</v>
      </c>
    </row>
    <row r="146" spans="1:11" ht="27.75" customHeight="1">
      <c r="A146" s="55" t="s">
        <v>115</v>
      </c>
      <c r="B146" s="111" t="s">
        <v>136</v>
      </c>
      <c r="C146" s="63" t="s">
        <v>165</v>
      </c>
      <c r="D146" s="103" t="s">
        <v>12</v>
      </c>
      <c r="E146" s="103">
        <v>6</v>
      </c>
      <c r="F146" s="42">
        <v>2</v>
      </c>
      <c r="G146" s="43">
        <v>0</v>
      </c>
      <c r="H146" s="43">
        <f t="shared" si="23"/>
        <v>0</v>
      </c>
      <c r="I146" s="53">
        <v>0.23</v>
      </c>
      <c r="J146" s="43">
        <f t="shared" si="17"/>
        <v>0</v>
      </c>
      <c r="K146" s="54">
        <f t="shared" si="22"/>
        <v>0</v>
      </c>
    </row>
    <row r="147" spans="1:11" ht="27.75" customHeight="1">
      <c r="A147" s="55" t="s">
        <v>118</v>
      </c>
      <c r="B147" s="111" t="s">
        <v>351</v>
      </c>
      <c r="C147" s="63" t="s">
        <v>165</v>
      </c>
      <c r="D147" s="103" t="s">
        <v>12</v>
      </c>
      <c r="E147" s="103">
        <v>2</v>
      </c>
      <c r="F147" s="42">
        <v>2</v>
      </c>
      <c r="G147" s="43">
        <v>0</v>
      </c>
      <c r="H147" s="43">
        <f t="shared" si="23"/>
        <v>0</v>
      </c>
      <c r="I147" s="53">
        <v>0.23</v>
      </c>
      <c r="J147" s="43">
        <f t="shared" si="17"/>
        <v>0</v>
      </c>
      <c r="K147" s="54">
        <f t="shared" si="22"/>
        <v>0</v>
      </c>
    </row>
    <row r="148" spans="1:11" ht="27.75" customHeight="1">
      <c r="A148" s="55" t="s">
        <v>172</v>
      </c>
      <c r="B148" s="85" t="s">
        <v>97</v>
      </c>
      <c r="C148" s="63" t="s">
        <v>165</v>
      </c>
      <c r="D148" s="42" t="s">
        <v>9</v>
      </c>
      <c r="E148" s="42">
        <v>6</v>
      </c>
      <c r="F148" s="42">
        <v>1</v>
      </c>
      <c r="G148" s="43">
        <v>0</v>
      </c>
      <c r="H148" s="43">
        <f t="shared" si="23"/>
        <v>0</v>
      </c>
      <c r="I148" s="44">
        <v>0.23</v>
      </c>
      <c r="J148" s="43">
        <f t="shared" si="17"/>
        <v>0</v>
      </c>
      <c r="K148" s="54">
        <f t="shared" si="22"/>
        <v>0</v>
      </c>
    </row>
    <row r="149" spans="1:11" ht="27.75" customHeight="1">
      <c r="A149" s="55" t="s">
        <v>173</v>
      </c>
      <c r="B149" s="85" t="s">
        <v>98</v>
      </c>
      <c r="C149" s="63" t="s">
        <v>165</v>
      </c>
      <c r="D149" s="42" t="s">
        <v>9</v>
      </c>
      <c r="E149" s="42">
        <v>6</v>
      </c>
      <c r="F149" s="42">
        <v>1</v>
      </c>
      <c r="G149" s="43">
        <v>0</v>
      </c>
      <c r="H149" s="43">
        <f t="shared" si="23"/>
        <v>0</v>
      </c>
      <c r="I149" s="44">
        <v>0.23</v>
      </c>
      <c r="J149" s="43">
        <f>H149*I149</f>
        <v>0</v>
      </c>
      <c r="K149" s="54">
        <f t="shared" si="22"/>
        <v>0</v>
      </c>
    </row>
    <row r="150" spans="1:11" ht="27.75" customHeight="1">
      <c r="A150" s="235" t="s">
        <v>174</v>
      </c>
      <c r="B150" s="213" t="s">
        <v>443</v>
      </c>
      <c r="C150" s="214" t="s">
        <v>10</v>
      </c>
      <c r="D150" s="214" t="s">
        <v>10</v>
      </c>
      <c r="E150" s="214" t="s">
        <v>10</v>
      </c>
      <c r="F150" s="214" t="s">
        <v>10</v>
      </c>
      <c r="G150" s="215" t="s">
        <v>10</v>
      </c>
      <c r="H150" s="215">
        <f>SUM(H134:H149)</f>
        <v>0</v>
      </c>
      <c r="I150" s="216" t="s">
        <v>10</v>
      </c>
      <c r="J150" s="215">
        <f>SUM(J134:J149)</f>
        <v>0</v>
      </c>
      <c r="K150" s="232">
        <f>(H150+J150)*3</f>
        <v>0</v>
      </c>
    </row>
    <row r="151" spans="1:11" ht="27.75" customHeight="1">
      <c r="A151" s="271" t="s">
        <v>393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3"/>
    </row>
    <row r="152" spans="1:11" ht="27.75" customHeight="1">
      <c r="A152" s="55" t="s">
        <v>182</v>
      </c>
      <c r="B152" s="104" t="s">
        <v>131</v>
      </c>
      <c r="C152" s="63" t="s">
        <v>165</v>
      </c>
      <c r="D152" s="42" t="s">
        <v>9</v>
      </c>
      <c r="E152" s="42">
        <v>1</v>
      </c>
      <c r="F152" s="42">
        <v>1</v>
      </c>
      <c r="G152" s="43">
        <v>0</v>
      </c>
      <c r="H152" s="43">
        <f>(F152*G152)*E152</f>
        <v>0</v>
      </c>
      <c r="I152" s="44">
        <v>0.23</v>
      </c>
      <c r="J152" s="43">
        <f t="shared" ref="J152:J168" si="24">H152*I152</f>
        <v>0</v>
      </c>
      <c r="K152" s="45">
        <f t="shared" ref="K152:K159" si="25">(H152+J152)</f>
        <v>0</v>
      </c>
    </row>
    <row r="153" spans="1:11" ht="27.75" customHeight="1">
      <c r="A153" s="55" t="s">
        <v>183</v>
      </c>
      <c r="B153" s="64" t="s">
        <v>132</v>
      </c>
      <c r="C153" s="63" t="s">
        <v>165</v>
      </c>
      <c r="D153" s="42" t="s">
        <v>9</v>
      </c>
      <c r="E153" s="42">
        <v>1</v>
      </c>
      <c r="F153" s="42">
        <v>1</v>
      </c>
      <c r="G153" s="43">
        <v>0</v>
      </c>
      <c r="H153" s="43">
        <f t="shared" ref="H153:H168" si="26">(F153*G153)*E153</f>
        <v>0</v>
      </c>
      <c r="I153" s="44">
        <v>0.23</v>
      </c>
      <c r="J153" s="43">
        <f t="shared" si="24"/>
        <v>0</v>
      </c>
      <c r="K153" s="45">
        <f t="shared" si="25"/>
        <v>0</v>
      </c>
    </row>
    <row r="154" spans="1:11" ht="27.75" customHeight="1">
      <c r="A154" s="55" t="s">
        <v>184</v>
      </c>
      <c r="B154" s="64" t="s">
        <v>259</v>
      </c>
      <c r="C154" s="63" t="s">
        <v>165</v>
      </c>
      <c r="D154" s="42" t="s">
        <v>9</v>
      </c>
      <c r="E154" s="42">
        <v>1</v>
      </c>
      <c r="F154" s="42">
        <v>1</v>
      </c>
      <c r="G154" s="43">
        <v>0</v>
      </c>
      <c r="H154" s="43">
        <f t="shared" si="26"/>
        <v>0</v>
      </c>
      <c r="I154" s="44">
        <v>0.23</v>
      </c>
      <c r="J154" s="43">
        <f t="shared" si="24"/>
        <v>0</v>
      </c>
      <c r="K154" s="45">
        <f t="shared" si="25"/>
        <v>0</v>
      </c>
    </row>
    <row r="155" spans="1:11" ht="27.75" customHeight="1">
      <c r="A155" s="55" t="s">
        <v>185</v>
      </c>
      <c r="B155" s="64" t="s">
        <v>260</v>
      </c>
      <c r="C155" s="63" t="s">
        <v>165</v>
      </c>
      <c r="D155" s="42" t="s">
        <v>9</v>
      </c>
      <c r="E155" s="42">
        <v>1</v>
      </c>
      <c r="F155" s="42">
        <v>1</v>
      </c>
      <c r="G155" s="43">
        <v>0</v>
      </c>
      <c r="H155" s="43">
        <f t="shared" si="26"/>
        <v>0</v>
      </c>
      <c r="I155" s="44">
        <v>0.23</v>
      </c>
      <c r="J155" s="43">
        <f t="shared" si="24"/>
        <v>0</v>
      </c>
      <c r="K155" s="45">
        <f t="shared" si="25"/>
        <v>0</v>
      </c>
    </row>
    <row r="156" spans="1:11" ht="27.75" customHeight="1">
      <c r="A156" s="55" t="s">
        <v>186</v>
      </c>
      <c r="B156" s="64" t="s">
        <v>127</v>
      </c>
      <c r="C156" s="63" t="s">
        <v>165</v>
      </c>
      <c r="D156" s="42" t="s">
        <v>9</v>
      </c>
      <c r="E156" s="42">
        <v>1</v>
      </c>
      <c r="F156" s="42">
        <v>1</v>
      </c>
      <c r="G156" s="43">
        <v>0</v>
      </c>
      <c r="H156" s="43">
        <f t="shared" si="26"/>
        <v>0</v>
      </c>
      <c r="I156" s="44">
        <v>0.23</v>
      </c>
      <c r="J156" s="43">
        <f t="shared" si="24"/>
        <v>0</v>
      </c>
      <c r="K156" s="45">
        <f t="shared" si="25"/>
        <v>0</v>
      </c>
    </row>
    <row r="157" spans="1:11" ht="27.75" customHeight="1">
      <c r="A157" s="55" t="s">
        <v>464</v>
      </c>
      <c r="B157" s="64" t="s">
        <v>138</v>
      </c>
      <c r="C157" s="63" t="s">
        <v>165</v>
      </c>
      <c r="D157" s="42" t="s">
        <v>9</v>
      </c>
      <c r="E157" s="42">
        <v>1</v>
      </c>
      <c r="F157" s="42">
        <v>1</v>
      </c>
      <c r="G157" s="43">
        <v>0</v>
      </c>
      <c r="H157" s="43">
        <f t="shared" si="26"/>
        <v>0</v>
      </c>
      <c r="I157" s="44">
        <v>0.23</v>
      </c>
      <c r="J157" s="43">
        <f t="shared" si="24"/>
        <v>0</v>
      </c>
      <c r="K157" s="45">
        <f t="shared" si="25"/>
        <v>0</v>
      </c>
    </row>
    <row r="158" spans="1:11" ht="27.75" customHeight="1">
      <c r="A158" s="55" t="s">
        <v>465</v>
      </c>
      <c r="B158" s="46" t="s">
        <v>116</v>
      </c>
      <c r="C158" s="63" t="s">
        <v>165</v>
      </c>
      <c r="D158" s="42" t="s">
        <v>9</v>
      </c>
      <c r="E158" s="42">
        <v>1</v>
      </c>
      <c r="F158" s="42">
        <v>1</v>
      </c>
      <c r="G158" s="43">
        <v>0</v>
      </c>
      <c r="H158" s="43">
        <f t="shared" si="26"/>
        <v>0</v>
      </c>
      <c r="I158" s="44">
        <v>0.23</v>
      </c>
      <c r="J158" s="43">
        <f t="shared" si="24"/>
        <v>0</v>
      </c>
      <c r="K158" s="45">
        <f t="shared" si="25"/>
        <v>0</v>
      </c>
    </row>
    <row r="159" spans="1:11" ht="27.75" customHeight="1">
      <c r="A159" s="55" t="s">
        <v>250</v>
      </c>
      <c r="B159" s="46" t="s">
        <v>126</v>
      </c>
      <c r="C159" s="63" t="s">
        <v>165</v>
      </c>
      <c r="D159" s="42" t="s">
        <v>9</v>
      </c>
      <c r="E159" s="42">
        <v>1</v>
      </c>
      <c r="F159" s="42">
        <v>1</v>
      </c>
      <c r="G159" s="43">
        <v>0</v>
      </c>
      <c r="H159" s="43">
        <f t="shared" si="26"/>
        <v>0</v>
      </c>
      <c r="I159" s="44">
        <v>0.23</v>
      </c>
      <c r="J159" s="43">
        <f t="shared" si="24"/>
        <v>0</v>
      </c>
      <c r="K159" s="45">
        <f t="shared" si="25"/>
        <v>0</v>
      </c>
    </row>
    <row r="160" spans="1:11" ht="27.75" customHeight="1">
      <c r="A160" s="55" t="s">
        <v>187</v>
      </c>
      <c r="B160" s="40" t="s">
        <v>13</v>
      </c>
      <c r="C160" s="63" t="s">
        <v>165</v>
      </c>
      <c r="D160" s="42" t="s">
        <v>9</v>
      </c>
      <c r="E160" s="42">
        <v>1</v>
      </c>
      <c r="F160" s="42">
        <v>1</v>
      </c>
      <c r="G160" s="43">
        <v>0</v>
      </c>
      <c r="H160" s="43">
        <f t="shared" si="26"/>
        <v>0</v>
      </c>
      <c r="I160" s="44">
        <v>0.23</v>
      </c>
      <c r="J160" s="43">
        <f t="shared" si="24"/>
        <v>0</v>
      </c>
      <c r="K160" s="45">
        <f>(H160+J160)</f>
        <v>0</v>
      </c>
    </row>
    <row r="161" spans="1:11" ht="27.75" customHeight="1">
      <c r="A161" s="55" t="s">
        <v>188</v>
      </c>
      <c r="B161" s="64" t="s">
        <v>139</v>
      </c>
      <c r="C161" s="63" t="s">
        <v>165</v>
      </c>
      <c r="D161" s="42" t="s">
        <v>9</v>
      </c>
      <c r="E161" s="42">
        <v>1</v>
      </c>
      <c r="F161" s="42">
        <v>1</v>
      </c>
      <c r="G161" s="43">
        <v>0</v>
      </c>
      <c r="H161" s="43">
        <f t="shared" si="26"/>
        <v>0</v>
      </c>
      <c r="I161" s="44">
        <v>0.23</v>
      </c>
      <c r="J161" s="43">
        <f t="shared" si="24"/>
        <v>0</v>
      </c>
      <c r="K161" s="45">
        <f>(H161+J161)</f>
        <v>0</v>
      </c>
    </row>
    <row r="162" spans="1:11" ht="27.75" customHeight="1">
      <c r="A162" s="55" t="s">
        <v>189</v>
      </c>
      <c r="B162" s="64" t="s">
        <v>210</v>
      </c>
      <c r="C162" s="63" t="s">
        <v>165</v>
      </c>
      <c r="D162" s="42" t="s">
        <v>9</v>
      </c>
      <c r="E162" s="42">
        <v>1</v>
      </c>
      <c r="F162" s="42">
        <v>1</v>
      </c>
      <c r="G162" s="43">
        <v>0</v>
      </c>
      <c r="H162" s="43">
        <f t="shared" si="26"/>
        <v>0</v>
      </c>
      <c r="I162" s="44">
        <v>0.23</v>
      </c>
      <c r="J162" s="43">
        <f t="shared" si="24"/>
        <v>0</v>
      </c>
      <c r="K162" s="45">
        <f>(H162+J162)</f>
        <v>0</v>
      </c>
    </row>
    <row r="163" spans="1:11" ht="27.75" customHeight="1">
      <c r="A163" s="55" t="s">
        <v>190</v>
      </c>
      <c r="B163" s="64" t="s">
        <v>229</v>
      </c>
      <c r="C163" s="63" t="s">
        <v>165</v>
      </c>
      <c r="D163" s="42" t="s">
        <v>9</v>
      </c>
      <c r="E163" s="42">
        <v>1</v>
      </c>
      <c r="F163" s="42">
        <v>1</v>
      </c>
      <c r="G163" s="43">
        <v>0</v>
      </c>
      <c r="H163" s="43">
        <f t="shared" si="26"/>
        <v>0</v>
      </c>
      <c r="I163" s="44">
        <v>0.23</v>
      </c>
      <c r="J163" s="43">
        <f t="shared" si="24"/>
        <v>0</v>
      </c>
      <c r="K163" s="45">
        <f t="shared" ref="K163:K168" si="27">(H163+J163)</f>
        <v>0</v>
      </c>
    </row>
    <row r="164" spans="1:11" ht="27.75" customHeight="1">
      <c r="A164" s="55" t="s">
        <v>198</v>
      </c>
      <c r="B164" s="64" t="s">
        <v>230</v>
      </c>
      <c r="C164" s="63" t="s">
        <v>165</v>
      </c>
      <c r="D164" s="42" t="s">
        <v>9</v>
      </c>
      <c r="E164" s="42">
        <v>1</v>
      </c>
      <c r="F164" s="42">
        <v>1</v>
      </c>
      <c r="G164" s="43">
        <v>0</v>
      </c>
      <c r="H164" s="43">
        <f t="shared" si="26"/>
        <v>0</v>
      </c>
      <c r="I164" s="44">
        <v>0.23</v>
      </c>
      <c r="J164" s="43">
        <f t="shared" si="24"/>
        <v>0</v>
      </c>
      <c r="K164" s="45">
        <f t="shared" si="27"/>
        <v>0</v>
      </c>
    </row>
    <row r="165" spans="1:11" ht="27.75" customHeight="1">
      <c r="A165" s="55" t="s">
        <v>199</v>
      </c>
      <c r="B165" s="64" t="s">
        <v>231</v>
      </c>
      <c r="C165" s="63" t="s">
        <v>165</v>
      </c>
      <c r="D165" s="42" t="s">
        <v>9</v>
      </c>
      <c r="E165" s="42">
        <v>1</v>
      </c>
      <c r="F165" s="42">
        <v>1</v>
      </c>
      <c r="G165" s="43">
        <v>0</v>
      </c>
      <c r="H165" s="43">
        <f t="shared" si="26"/>
        <v>0</v>
      </c>
      <c r="I165" s="44">
        <v>0.23</v>
      </c>
      <c r="J165" s="43">
        <f t="shared" si="24"/>
        <v>0</v>
      </c>
      <c r="K165" s="45">
        <f t="shared" si="27"/>
        <v>0</v>
      </c>
    </row>
    <row r="166" spans="1:11" ht="27.75" customHeight="1">
      <c r="A166" s="55" t="s">
        <v>200</v>
      </c>
      <c r="B166" s="64" t="s">
        <v>232</v>
      </c>
      <c r="C166" s="63" t="s">
        <v>165</v>
      </c>
      <c r="D166" s="42" t="s">
        <v>9</v>
      </c>
      <c r="E166" s="42">
        <v>1</v>
      </c>
      <c r="F166" s="42">
        <v>1</v>
      </c>
      <c r="G166" s="43">
        <v>0</v>
      </c>
      <c r="H166" s="43">
        <f t="shared" si="26"/>
        <v>0</v>
      </c>
      <c r="I166" s="44">
        <v>0.23</v>
      </c>
      <c r="J166" s="43">
        <f t="shared" si="24"/>
        <v>0</v>
      </c>
      <c r="K166" s="45">
        <f t="shared" si="27"/>
        <v>0</v>
      </c>
    </row>
    <row r="167" spans="1:11" ht="27.75" customHeight="1">
      <c r="A167" s="55" t="s">
        <v>201</v>
      </c>
      <c r="B167" s="64" t="s">
        <v>233</v>
      </c>
      <c r="C167" s="63" t="s">
        <v>165</v>
      </c>
      <c r="D167" s="42" t="s">
        <v>9</v>
      </c>
      <c r="E167" s="42">
        <v>1</v>
      </c>
      <c r="F167" s="42">
        <v>1</v>
      </c>
      <c r="G167" s="43">
        <v>0</v>
      </c>
      <c r="H167" s="43">
        <f t="shared" si="26"/>
        <v>0</v>
      </c>
      <c r="I167" s="44">
        <v>0.23</v>
      </c>
      <c r="J167" s="43">
        <f t="shared" si="24"/>
        <v>0</v>
      </c>
      <c r="K167" s="45">
        <f t="shared" si="27"/>
        <v>0</v>
      </c>
    </row>
    <row r="168" spans="1:11" ht="27.75" customHeight="1">
      <c r="A168" s="55" t="s">
        <v>202</v>
      </c>
      <c r="B168" s="64" t="s">
        <v>114</v>
      </c>
      <c r="C168" s="63" t="s">
        <v>165</v>
      </c>
      <c r="D168" s="103" t="s">
        <v>96</v>
      </c>
      <c r="E168" s="42">
        <v>1</v>
      </c>
      <c r="F168" s="42">
        <v>8</v>
      </c>
      <c r="G168" s="43">
        <v>0</v>
      </c>
      <c r="H168" s="43">
        <f t="shared" si="26"/>
        <v>0</v>
      </c>
      <c r="I168" s="44">
        <v>0.23</v>
      </c>
      <c r="J168" s="43">
        <f t="shared" si="24"/>
        <v>0</v>
      </c>
      <c r="K168" s="45">
        <f t="shared" si="27"/>
        <v>0</v>
      </c>
    </row>
    <row r="169" spans="1:11" ht="27.75" customHeight="1">
      <c r="A169" s="237" t="s">
        <v>203</v>
      </c>
      <c r="B169" s="218" t="s">
        <v>364</v>
      </c>
      <c r="C169" s="219" t="s">
        <v>10</v>
      </c>
      <c r="D169" s="219" t="s">
        <v>10</v>
      </c>
      <c r="E169" s="219" t="s">
        <v>10</v>
      </c>
      <c r="F169" s="219" t="s">
        <v>10</v>
      </c>
      <c r="G169" s="220" t="s">
        <v>10</v>
      </c>
      <c r="H169" s="220">
        <f>SUM(H152:H168)</f>
        <v>0</v>
      </c>
      <c r="I169" s="221" t="s">
        <v>10</v>
      </c>
      <c r="J169" s="220">
        <f>SUM(J152:J168)</f>
        <v>0</v>
      </c>
      <c r="K169" s="233">
        <f>(H169+J169)*3</f>
        <v>0</v>
      </c>
    </row>
    <row r="170" spans="1:11" ht="27" customHeight="1">
      <c r="A170" s="279" t="s">
        <v>394</v>
      </c>
      <c r="B170" s="280"/>
      <c r="C170" s="280"/>
      <c r="D170" s="280"/>
      <c r="E170" s="280"/>
      <c r="F170" s="280"/>
      <c r="G170" s="280"/>
      <c r="H170" s="280"/>
      <c r="I170" s="280"/>
      <c r="J170" s="280"/>
      <c r="K170" s="281"/>
    </row>
    <row r="171" spans="1:11" ht="40.5" customHeight="1">
      <c r="A171" s="55" t="s">
        <v>204</v>
      </c>
      <c r="B171" s="64" t="s">
        <v>340</v>
      </c>
      <c r="C171" s="63" t="s">
        <v>165</v>
      </c>
      <c r="D171" s="103" t="s">
        <v>9</v>
      </c>
      <c r="E171" s="103">
        <v>1</v>
      </c>
      <c r="F171" s="42">
        <v>2</v>
      </c>
      <c r="G171" s="43">
        <v>0</v>
      </c>
      <c r="H171" s="43">
        <f>(F171*G171)*E171</f>
        <v>0</v>
      </c>
      <c r="I171" s="44">
        <v>0.23</v>
      </c>
      <c r="J171" s="43">
        <f>H171*I171</f>
        <v>0</v>
      </c>
      <c r="K171" s="45">
        <f>(H171+J171)</f>
        <v>0</v>
      </c>
    </row>
    <row r="172" spans="1:11" ht="40.5" customHeight="1">
      <c r="A172" s="55" t="s">
        <v>205</v>
      </c>
      <c r="B172" s="64" t="s">
        <v>341</v>
      </c>
      <c r="C172" s="63" t="s">
        <v>175</v>
      </c>
      <c r="D172" s="103" t="s">
        <v>9</v>
      </c>
      <c r="E172" s="103">
        <v>1</v>
      </c>
      <c r="F172" s="42">
        <v>2</v>
      </c>
      <c r="G172" s="43">
        <v>0</v>
      </c>
      <c r="H172" s="43">
        <f t="shared" ref="H172:H179" si="28">(F172*G172)*E172</f>
        <v>0</v>
      </c>
      <c r="I172" s="44">
        <v>0.23</v>
      </c>
      <c r="J172" s="43">
        <f t="shared" ref="J172:J179" si="29">H172*I172</f>
        <v>0</v>
      </c>
      <c r="K172" s="45">
        <f t="shared" ref="K172:K179" si="30">(H172+J172)</f>
        <v>0</v>
      </c>
    </row>
    <row r="173" spans="1:11" ht="27.75" customHeight="1">
      <c r="A173" s="55" t="s">
        <v>206</v>
      </c>
      <c r="B173" s="64" t="s">
        <v>381</v>
      </c>
      <c r="C173" s="63" t="s">
        <v>176</v>
      </c>
      <c r="D173" s="103" t="s">
        <v>12</v>
      </c>
      <c r="E173" s="103">
        <v>1</v>
      </c>
      <c r="F173" s="42">
        <v>2</v>
      </c>
      <c r="G173" s="43">
        <v>0</v>
      </c>
      <c r="H173" s="43">
        <f t="shared" si="28"/>
        <v>0</v>
      </c>
      <c r="I173" s="44">
        <v>0.23</v>
      </c>
      <c r="J173" s="43">
        <f t="shared" si="29"/>
        <v>0</v>
      </c>
      <c r="K173" s="45">
        <f t="shared" si="30"/>
        <v>0</v>
      </c>
    </row>
    <row r="174" spans="1:11" ht="27.75" customHeight="1">
      <c r="A174" s="55" t="s">
        <v>207</v>
      </c>
      <c r="B174" s="64" t="s">
        <v>382</v>
      </c>
      <c r="C174" s="63" t="s">
        <v>177</v>
      </c>
      <c r="D174" s="103" t="s">
        <v>12</v>
      </c>
      <c r="E174" s="103">
        <v>1</v>
      </c>
      <c r="F174" s="42">
        <v>2</v>
      </c>
      <c r="G174" s="43">
        <v>0</v>
      </c>
      <c r="H174" s="43">
        <f t="shared" si="28"/>
        <v>0</v>
      </c>
      <c r="I174" s="44">
        <v>0.23</v>
      </c>
      <c r="J174" s="43">
        <f t="shared" si="29"/>
        <v>0</v>
      </c>
      <c r="K174" s="45">
        <f t="shared" si="30"/>
        <v>0</v>
      </c>
    </row>
    <row r="175" spans="1:11" ht="27.75" customHeight="1">
      <c r="A175" s="55" t="s">
        <v>208</v>
      </c>
      <c r="B175" s="85" t="s">
        <v>383</v>
      </c>
      <c r="C175" s="63" t="s">
        <v>379</v>
      </c>
      <c r="D175" s="103" t="s">
        <v>12</v>
      </c>
      <c r="E175" s="103">
        <v>1</v>
      </c>
      <c r="F175" s="42">
        <v>1</v>
      </c>
      <c r="G175" s="43">
        <v>0</v>
      </c>
      <c r="H175" s="43">
        <f t="shared" si="28"/>
        <v>0</v>
      </c>
      <c r="I175" s="44">
        <v>0.23</v>
      </c>
      <c r="J175" s="43">
        <f t="shared" si="29"/>
        <v>0</v>
      </c>
      <c r="K175" s="45">
        <f t="shared" si="30"/>
        <v>0</v>
      </c>
    </row>
    <row r="176" spans="1:11" ht="27.75" customHeight="1">
      <c r="A176" s="55" t="s">
        <v>209</v>
      </c>
      <c r="B176" s="64" t="s">
        <v>342</v>
      </c>
      <c r="C176" s="63" t="s">
        <v>176</v>
      </c>
      <c r="D176" s="103" t="s">
        <v>9</v>
      </c>
      <c r="E176" s="103">
        <v>12</v>
      </c>
      <c r="F176" s="42">
        <v>2</v>
      </c>
      <c r="G176" s="43">
        <v>0</v>
      </c>
      <c r="H176" s="43">
        <f t="shared" si="28"/>
        <v>0</v>
      </c>
      <c r="I176" s="44">
        <v>0.23</v>
      </c>
      <c r="J176" s="43">
        <f t="shared" si="29"/>
        <v>0</v>
      </c>
      <c r="K176" s="45">
        <f t="shared" si="30"/>
        <v>0</v>
      </c>
    </row>
    <row r="177" spans="1:11" ht="27.75" customHeight="1">
      <c r="A177" s="55" t="s">
        <v>339</v>
      </c>
      <c r="B177" s="64" t="s">
        <v>361</v>
      </c>
      <c r="C177" s="63" t="s">
        <v>177</v>
      </c>
      <c r="D177" s="103" t="s">
        <v>9</v>
      </c>
      <c r="E177" s="103">
        <v>1</v>
      </c>
      <c r="F177" s="42">
        <v>2</v>
      </c>
      <c r="G177" s="43">
        <v>0</v>
      </c>
      <c r="H177" s="43">
        <f t="shared" si="28"/>
        <v>0</v>
      </c>
      <c r="I177" s="44">
        <v>0.23</v>
      </c>
      <c r="J177" s="43">
        <f t="shared" si="29"/>
        <v>0</v>
      </c>
      <c r="K177" s="45">
        <f t="shared" si="30"/>
        <v>0</v>
      </c>
    </row>
    <row r="178" spans="1:11" ht="27.75" customHeight="1">
      <c r="A178" s="55" t="s">
        <v>344</v>
      </c>
      <c r="B178" s="64" t="s">
        <v>343</v>
      </c>
      <c r="C178" s="63" t="s">
        <v>379</v>
      </c>
      <c r="D178" s="103" t="s">
        <v>9</v>
      </c>
      <c r="E178" s="103">
        <v>1</v>
      </c>
      <c r="F178" s="42">
        <v>2</v>
      </c>
      <c r="G178" s="43">
        <v>0</v>
      </c>
      <c r="H178" s="43">
        <f t="shared" si="28"/>
        <v>0</v>
      </c>
      <c r="I178" s="44">
        <v>0.23</v>
      </c>
      <c r="J178" s="43">
        <f t="shared" si="29"/>
        <v>0</v>
      </c>
      <c r="K178" s="45">
        <f t="shared" si="30"/>
        <v>0</v>
      </c>
    </row>
    <row r="179" spans="1:11" ht="27.75" customHeight="1">
      <c r="A179" s="55" t="s">
        <v>345</v>
      </c>
      <c r="B179" s="64" t="s">
        <v>362</v>
      </c>
      <c r="C179" s="63" t="s">
        <v>380</v>
      </c>
      <c r="D179" s="103" t="s">
        <v>9</v>
      </c>
      <c r="E179" s="103">
        <v>1</v>
      </c>
      <c r="F179" s="42">
        <v>2</v>
      </c>
      <c r="G179" s="43">
        <v>0</v>
      </c>
      <c r="H179" s="43">
        <f t="shared" si="28"/>
        <v>0</v>
      </c>
      <c r="I179" s="44">
        <v>0.23</v>
      </c>
      <c r="J179" s="43">
        <f t="shared" si="29"/>
        <v>0</v>
      </c>
      <c r="K179" s="45">
        <f t="shared" si="30"/>
        <v>0</v>
      </c>
    </row>
    <row r="180" spans="1:11" ht="27.75" customHeight="1">
      <c r="A180" s="235" t="s">
        <v>346</v>
      </c>
      <c r="B180" s="213" t="s">
        <v>443</v>
      </c>
      <c r="C180" s="214" t="s">
        <v>10</v>
      </c>
      <c r="D180" s="214" t="s">
        <v>10</v>
      </c>
      <c r="E180" s="214" t="s">
        <v>10</v>
      </c>
      <c r="F180" s="214" t="s">
        <v>10</v>
      </c>
      <c r="G180" s="215" t="s">
        <v>10</v>
      </c>
      <c r="H180" s="215">
        <f>SUM(H164:H179)</f>
        <v>0</v>
      </c>
      <c r="I180" s="216" t="s">
        <v>10</v>
      </c>
      <c r="J180" s="215">
        <f>SUM(J164:J179)</f>
        <v>0</v>
      </c>
      <c r="K180" s="232">
        <f>(H180+J180)*3</f>
        <v>0</v>
      </c>
    </row>
    <row r="181" spans="1:11" ht="30" customHeight="1">
      <c r="A181" s="271" t="s">
        <v>395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3"/>
    </row>
    <row r="182" spans="1:11" ht="27.75" customHeight="1">
      <c r="A182" s="55" t="s">
        <v>347</v>
      </c>
      <c r="B182" s="104" t="s">
        <v>365</v>
      </c>
      <c r="C182" s="63" t="s">
        <v>165</v>
      </c>
      <c r="D182" s="42" t="s">
        <v>9</v>
      </c>
      <c r="E182" s="42">
        <v>1</v>
      </c>
      <c r="F182" s="42">
        <v>1</v>
      </c>
      <c r="G182" s="43">
        <v>0</v>
      </c>
      <c r="H182" s="43">
        <f t="shared" ref="H182:H191" si="31">(F182*G182)</f>
        <v>0</v>
      </c>
      <c r="I182" s="44">
        <v>0.23</v>
      </c>
      <c r="J182" s="43">
        <f t="shared" ref="J182:J191" si="32">H182*I182</f>
        <v>0</v>
      </c>
      <c r="K182" s="45">
        <f>(H182+J182)</f>
        <v>0</v>
      </c>
    </row>
    <row r="183" spans="1:11" ht="27.75" customHeight="1">
      <c r="A183" s="55" t="s">
        <v>348</v>
      </c>
      <c r="B183" s="104" t="s">
        <v>157</v>
      </c>
      <c r="C183" s="63" t="s">
        <v>165</v>
      </c>
      <c r="D183" s="42" t="s">
        <v>9</v>
      </c>
      <c r="E183" s="42">
        <v>1</v>
      </c>
      <c r="F183" s="42">
        <v>2</v>
      </c>
      <c r="G183" s="43">
        <v>0</v>
      </c>
      <c r="H183" s="43">
        <f t="shared" si="31"/>
        <v>0</v>
      </c>
      <c r="I183" s="44">
        <v>0.23</v>
      </c>
      <c r="J183" s="43">
        <f t="shared" si="32"/>
        <v>0</v>
      </c>
      <c r="K183" s="45">
        <f>(H183+J183)</f>
        <v>0</v>
      </c>
    </row>
    <row r="184" spans="1:11" ht="27.75" customHeight="1">
      <c r="A184" s="55" t="s">
        <v>466</v>
      </c>
      <c r="B184" s="64" t="s">
        <v>367</v>
      </c>
      <c r="C184" s="63" t="s">
        <v>165</v>
      </c>
      <c r="D184" s="42" t="s">
        <v>9</v>
      </c>
      <c r="E184" s="42">
        <v>1</v>
      </c>
      <c r="F184" s="42">
        <v>2</v>
      </c>
      <c r="G184" s="43">
        <v>0</v>
      </c>
      <c r="H184" s="43">
        <f t="shared" si="31"/>
        <v>0</v>
      </c>
      <c r="I184" s="44">
        <v>0.23</v>
      </c>
      <c r="J184" s="43">
        <f t="shared" si="32"/>
        <v>0</v>
      </c>
      <c r="K184" s="45">
        <f>(H184+J184)</f>
        <v>0</v>
      </c>
    </row>
    <row r="185" spans="1:11" ht="27.75" customHeight="1">
      <c r="A185" s="55" t="s">
        <v>467</v>
      </c>
      <c r="B185" s="64" t="s">
        <v>366</v>
      </c>
      <c r="C185" s="63" t="s">
        <v>165</v>
      </c>
      <c r="D185" s="42" t="s">
        <v>9</v>
      </c>
      <c r="E185" s="42">
        <v>1</v>
      </c>
      <c r="F185" s="42">
        <v>2</v>
      </c>
      <c r="G185" s="43">
        <v>0</v>
      </c>
      <c r="H185" s="43">
        <f t="shared" si="31"/>
        <v>0</v>
      </c>
      <c r="I185" s="44">
        <v>0.23</v>
      </c>
      <c r="J185" s="43">
        <f t="shared" si="32"/>
        <v>0</v>
      </c>
      <c r="K185" s="45">
        <f>(H185+J185)</f>
        <v>0</v>
      </c>
    </row>
    <row r="186" spans="1:11" ht="27.75" customHeight="1">
      <c r="A186" s="55" t="s">
        <v>468</v>
      </c>
      <c r="B186" s="64" t="s">
        <v>368</v>
      </c>
      <c r="C186" s="63" t="s">
        <v>165</v>
      </c>
      <c r="D186" s="42" t="s">
        <v>9</v>
      </c>
      <c r="E186" s="42">
        <v>1</v>
      </c>
      <c r="F186" s="42">
        <v>1</v>
      </c>
      <c r="G186" s="43">
        <v>0</v>
      </c>
      <c r="H186" s="43">
        <f t="shared" si="31"/>
        <v>0</v>
      </c>
      <c r="I186" s="44">
        <v>0.23</v>
      </c>
      <c r="J186" s="43">
        <f t="shared" si="32"/>
        <v>0</v>
      </c>
      <c r="K186" s="45">
        <f t="shared" ref="K186:K191" si="33">(H186+J186)</f>
        <v>0</v>
      </c>
    </row>
    <row r="187" spans="1:11" ht="27.75" customHeight="1">
      <c r="A187" s="55" t="s">
        <v>469</v>
      </c>
      <c r="B187" s="64" t="s">
        <v>210</v>
      </c>
      <c r="C187" s="63" t="s">
        <v>165</v>
      </c>
      <c r="D187" s="42" t="s">
        <v>9</v>
      </c>
      <c r="E187" s="42">
        <v>1</v>
      </c>
      <c r="F187" s="42">
        <v>1</v>
      </c>
      <c r="G187" s="43">
        <v>0</v>
      </c>
      <c r="H187" s="43">
        <f t="shared" si="31"/>
        <v>0</v>
      </c>
      <c r="I187" s="44">
        <v>0.23</v>
      </c>
      <c r="J187" s="43">
        <f t="shared" si="32"/>
        <v>0</v>
      </c>
      <c r="K187" s="45">
        <f t="shared" si="33"/>
        <v>0</v>
      </c>
    </row>
    <row r="188" spans="1:11" ht="27.75" customHeight="1">
      <c r="A188" s="55" t="s">
        <v>470</v>
      </c>
      <c r="B188" s="64" t="s">
        <v>369</v>
      </c>
      <c r="C188" s="63" t="s">
        <v>165</v>
      </c>
      <c r="D188" s="42" t="s">
        <v>9</v>
      </c>
      <c r="E188" s="42">
        <v>1</v>
      </c>
      <c r="F188" s="42">
        <v>1</v>
      </c>
      <c r="G188" s="43">
        <v>0</v>
      </c>
      <c r="H188" s="43">
        <f t="shared" si="31"/>
        <v>0</v>
      </c>
      <c r="I188" s="44">
        <v>0.23</v>
      </c>
      <c r="J188" s="43">
        <f t="shared" si="32"/>
        <v>0</v>
      </c>
      <c r="K188" s="45">
        <f t="shared" si="33"/>
        <v>0</v>
      </c>
    </row>
    <row r="189" spans="1:11" ht="27.75" customHeight="1">
      <c r="A189" s="55" t="s">
        <v>471</v>
      </c>
      <c r="B189" s="64" t="s">
        <v>370</v>
      </c>
      <c r="C189" s="63" t="s">
        <v>165</v>
      </c>
      <c r="D189" s="42" t="s">
        <v>9</v>
      </c>
      <c r="E189" s="42">
        <v>1</v>
      </c>
      <c r="F189" s="42">
        <v>1</v>
      </c>
      <c r="G189" s="43">
        <v>0</v>
      </c>
      <c r="H189" s="43">
        <f t="shared" si="31"/>
        <v>0</v>
      </c>
      <c r="I189" s="44">
        <v>0.23</v>
      </c>
      <c r="J189" s="43">
        <f t="shared" si="32"/>
        <v>0</v>
      </c>
      <c r="K189" s="45">
        <f t="shared" si="33"/>
        <v>0</v>
      </c>
    </row>
    <row r="190" spans="1:11" ht="27.75" customHeight="1">
      <c r="A190" s="55" t="s">
        <v>472</v>
      </c>
      <c r="B190" s="64" t="s">
        <v>371</v>
      </c>
      <c r="C190" s="63" t="s">
        <v>165</v>
      </c>
      <c r="D190" s="42" t="s">
        <v>9</v>
      </c>
      <c r="E190" s="42">
        <v>1</v>
      </c>
      <c r="F190" s="42">
        <v>1</v>
      </c>
      <c r="G190" s="43">
        <v>0</v>
      </c>
      <c r="H190" s="43">
        <f t="shared" si="31"/>
        <v>0</v>
      </c>
      <c r="I190" s="44">
        <v>0.23</v>
      </c>
      <c r="J190" s="43">
        <f t="shared" si="32"/>
        <v>0</v>
      </c>
      <c r="K190" s="45">
        <f t="shared" si="33"/>
        <v>0</v>
      </c>
    </row>
    <row r="191" spans="1:11" ht="27.75" customHeight="1">
      <c r="A191" s="55" t="s">
        <v>473</v>
      </c>
      <c r="B191" s="64" t="s">
        <v>372</v>
      </c>
      <c r="C191" s="63" t="s">
        <v>165</v>
      </c>
      <c r="D191" s="42" t="s">
        <v>9</v>
      </c>
      <c r="E191" s="42">
        <v>1</v>
      </c>
      <c r="F191" s="42">
        <v>2</v>
      </c>
      <c r="G191" s="43">
        <v>0</v>
      </c>
      <c r="H191" s="43">
        <f t="shared" si="31"/>
        <v>0</v>
      </c>
      <c r="I191" s="44">
        <v>0.23</v>
      </c>
      <c r="J191" s="43">
        <f t="shared" si="32"/>
        <v>0</v>
      </c>
      <c r="K191" s="45">
        <f t="shared" si="33"/>
        <v>0</v>
      </c>
    </row>
    <row r="192" spans="1:11" ht="30" customHeight="1">
      <c r="A192" s="237" t="s">
        <v>474</v>
      </c>
      <c r="B192" s="218" t="s">
        <v>364</v>
      </c>
      <c r="C192" s="219" t="s">
        <v>10</v>
      </c>
      <c r="D192" s="219" t="s">
        <v>10</v>
      </c>
      <c r="E192" s="219" t="s">
        <v>10</v>
      </c>
      <c r="F192" s="219" t="s">
        <v>10</v>
      </c>
      <c r="G192" s="220" t="s">
        <v>10</v>
      </c>
      <c r="H192" s="220">
        <f>SUM(H167:H191)</f>
        <v>0</v>
      </c>
      <c r="I192" s="221" t="s">
        <v>10</v>
      </c>
      <c r="J192" s="220">
        <f>SUM(J167:J191)</f>
        <v>0</v>
      </c>
      <c r="K192" s="233">
        <f>(H192+J192)*3</f>
        <v>0</v>
      </c>
    </row>
    <row r="193" spans="1:11" ht="53.25" customHeight="1">
      <c r="A193" s="264" t="s">
        <v>535</v>
      </c>
      <c r="B193" s="265"/>
      <c r="C193" s="265"/>
      <c r="D193" s="265"/>
      <c r="E193" s="265"/>
      <c r="F193" s="265"/>
      <c r="G193" s="265"/>
      <c r="H193" s="265"/>
      <c r="I193" s="265"/>
      <c r="J193" s="265"/>
      <c r="K193" s="266"/>
    </row>
    <row r="194" spans="1:11" ht="27.75" customHeight="1">
      <c r="A194" s="55" t="s">
        <v>475</v>
      </c>
      <c r="B194" s="85" t="s">
        <v>536</v>
      </c>
      <c r="C194" s="63" t="s">
        <v>165</v>
      </c>
      <c r="D194" s="103" t="s">
        <v>9</v>
      </c>
      <c r="E194" s="103">
        <v>3</v>
      </c>
      <c r="F194" s="42">
        <v>2</v>
      </c>
      <c r="G194" s="43">
        <v>0</v>
      </c>
      <c r="H194" s="43">
        <f>E194*F194*G194</f>
        <v>0</v>
      </c>
      <c r="I194" s="44">
        <v>0.23</v>
      </c>
      <c r="J194" s="43">
        <f t="shared" ref="J194:J243" si="34">H194*I194</f>
        <v>0</v>
      </c>
      <c r="K194" s="45">
        <f>H194+J194</f>
        <v>0</v>
      </c>
    </row>
    <row r="195" spans="1:11" ht="27.75" customHeight="1">
      <c r="A195" s="55" t="s">
        <v>476</v>
      </c>
      <c r="B195" s="85" t="s">
        <v>537</v>
      </c>
      <c r="C195" s="63" t="s">
        <v>175</v>
      </c>
      <c r="D195" s="103" t="s">
        <v>9</v>
      </c>
      <c r="E195" s="103">
        <v>3</v>
      </c>
      <c r="F195" s="42">
        <v>2</v>
      </c>
      <c r="G195" s="43">
        <v>0</v>
      </c>
      <c r="H195" s="43">
        <f t="shared" ref="H195:H243" si="35">E195*F195*G195</f>
        <v>0</v>
      </c>
      <c r="I195" s="44">
        <v>0.23</v>
      </c>
      <c r="J195" s="43">
        <f t="shared" si="34"/>
        <v>0</v>
      </c>
      <c r="K195" s="45">
        <f t="shared" ref="K195:K243" si="36">H195+J195</f>
        <v>0</v>
      </c>
    </row>
    <row r="196" spans="1:11" ht="27.75" customHeight="1">
      <c r="A196" s="55" t="s">
        <v>477</v>
      </c>
      <c r="B196" s="85" t="s">
        <v>538</v>
      </c>
      <c r="C196" s="63" t="s">
        <v>176</v>
      </c>
      <c r="D196" s="103" t="s">
        <v>9</v>
      </c>
      <c r="E196" s="103">
        <v>1</v>
      </c>
      <c r="F196" s="42">
        <v>2</v>
      </c>
      <c r="G196" s="43">
        <v>0</v>
      </c>
      <c r="H196" s="43">
        <f t="shared" si="35"/>
        <v>0</v>
      </c>
      <c r="I196" s="44">
        <v>0.23</v>
      </c>
      <c r="J196" s="43">
        <f t="shared" si="34"/>
        <v>0</v>
      </c>
      <c r="K196" s="45">
        <f t="shared" si="36"/>
        <v>0</v>
      </c>
    </row>
    <row r="197" spans="1:11" ht="27.75" customHeight="1">
      <c r="A197" s="55" t="s">
        <v>478</v>
      </c>
      <c r="B197" s="64" t="s">
        <v>356</v>
      </c>
      <c r="C197" s="63" t="s">
        <v>177</v>
      </c>
      <c r="D197" s="103" t="s">
        <v>12</v>
      </c>
      <c r="E197" s="103">
        <v>1</v>
      </c>
      <c r="F197" s="42">
        <v>2</v>
      </c>
      <c r="G197" s="43">
        <v>0</v>
      </c>
      <c r="H197" s="43">
        <f t="shared" si="35"/>
        <v>0</v>
      </c>
      <c r="I197" s="44">
        <v>0.23</v>
      </c>
      <c r="J197" s="43">
        <f t="shared" si="34"/>
        <v>0</v>
      </c>
      <c r="K197" s="45">
        <f t="shared" si="36"/>
        <v>0</v>
      </c>
    </row>
    <row r="198" spans="1:11" ht="27.75" customHeight="1">
      <c r="A198" s="55" t="s">
        <v>479</v>
      </c>
      <c r="B198" s="85" t="s">
        <v>397</v>
      </c>
      <c r="C198" s="63" t="s">
        <v>379</v>
      </c>
      <c r="D198" s="103" t="s">
        <v>12</v>
      </c>
      <c r="E198" s="103">
        <v>1</v>
      </c>
      <c r="F198" s="42">
        <v>1</v>
      </c>
      <c r="G198" s="43">
        <v>0</v>
      </c>
      <c r="H198" s="43">
        <f t="shared" si="35"/>
        <v>0</v>
      </c>
      <c r="I198" s="44">
        <v>0.23</v>
      </c>
      <c r="J198" s="43">
        <f t="shared" si="34"/>
        <v>0</v>
      </c>
      <c r="K198" s="45">
        <f t="shared" si="36"/>
        <v>0</v>
      </c>
    </row>
    <row r="199" spans="1:11" ht="27.75" customHeight="1">
      <c r="A199" s="55" t="s">
        <v>480</v>
      </c>
      <c r="B199" s="85" t="s">
        <v>539</v>
      </c>
      <c r="C199" s="63" t="s">
        <v>380</v>
      </c>
      <c r="D199" s="103" t="s">
        <v>9</v>
      </c>
      <c r="E199" s="103">
        <v>1</v>
      </c>
      <c r="F199" s="42">
        <v>2</v>
      </c>
      <c r="G199" s="43">
        <v>0</v>
      </c>
      <c r="H199" s="43">
        <f t="shared" si="35"/>
        <v>0</v>
      </c>
      <c r="I199" s="44">
        <v>0.23</v>
      </c>
      <c r="J199" s="43">
        <f t="shared" si="34"/>
        <v>0</v>
      </c>
      <c r="K199" s="45">
        <f t="shared" si="36"/>
        <v>0</v>
      </c>
    </row>
    <row r="200" spans="1:11" ht="27.75" customHeight="1">
      <c r="A200" s="55" t="s">
        <v>481</v>
      </c>
      <c r="B200" s="85" t="s">
        <v>540</v>
      </c>
      <c r="C200" s="63" t="s">
        <v>402</v>
      </c>
      <c r="D200" s="103" t="s">
        <v>9</v>
      </c>
      <c r="E200" s="103">
        <v>1</v>
      </c>
      <c r="F200" s="42">
        <v>2</v>
      </c>
      <c r="G200" s="43">
        <v>0</v>
      </c>
      <c r="H200" s="43">
        <f t="shared" si="35"/>
        <v>0</v>
      </c>
      <c r="I200" s="44">
        <v>0.23</v>
      </c>
      <c r="J200" s="43">
        <f t="shared" si="34"/>
        <v>0</v>
      </c>
      <c r="K200" s="45">
        <f t="shared" si="36"/>
        <v>0</v>
      </c>
    </row>
    <row r="201" spans="1:11" ht="27.75" customHeight="1">
      <c r="A201" s="55" t="s">
        <v>482</v>
      </c>
      <c r="B201" s="85" t="s">
        <v>541</v>
      </c>
      <c r="C201" s="63" t="s">
        <v>403</v>
      </c>
      <c r="D201" s="103" t="s">
        <v>357</v>
      </c>
      <c r="E201" s="103">
        <v>1</v>
      </c>
      <c r="F201" s="42">
        <v>2</v>
      </c>
      <c r="G201" s="43">
        <v>0</v>
      </c>
      <c r="H201" s="43">
        <f t="shared" si="35"/>
        <v>0</v>
      </c>
      <c r="I201" s="44">
        <v>0.23</v>
      </c>
      <c r="J201" s="43">
        <f t="shared" si="34"/>
        <v>0</v>
      </c>
      <c r="K201" s="45">
        <f t="shared" si="36"/>
        <v>0</v>
      </c>
    </row>
    <row r="202" spans="1:11" ht="27.75" customHeight="1">
      <c r="A202" s="55" t="s">
        <v>483</v>
      </c>
      <c r="B202" s="85" t="s">
        <v>542</v>
      </c>
      <c r="C202" s="63" t="s">
        <v>404</v>
      </c>
      <c r="D202" s="103" t="s">
        <v>9</v>
      </c>
      <c r="E202" s="103">
        <v>2</v>
      </c>
      <c r="F202" s="42">
        <v>2</v>
      </c>
      <c r="G202" s="43">
        <v>0</v>
      </c>
      <c r="H202" s="43">
        <f t="shared" si="35"/>
        <v>0</v>
      </c>
      <c r="I202" s="44">
        <v>0.23</v>
      </c>
      <c r="J202" s="43">
        <f t="shared" si="34"/>
        <v>0</v>
      </c>
      <c r="K202" s="45">
        <f t="shared" si="36"/>
        <v>0</v>
      </c>
    </row>
    <row r="203" spans="1:11" ht="27.75" customHeight="1">
      <c r="A203" s="55" t="s">
        <v>484</v>
      </c>
      <c r="B203" s="64" t="s">
        <v>359</v>
      </c>
      <c r="C203" s="63" t="s">
        <v>405</v>
      </c>
      <c r="D203" s="103" t="s">
        <v>12</v>
      </c>
      <c r="E203" s="103">
        <v>1</v>
      </c>
      <c r="F203" s="42">
        <v>2</v>
      </c>
      <c r="G203" s="43">
        <v>0</v>
      </c>
      <c r="H203" s="43">
        <f t="shared" si="35"/>
        <v>0</v>
      </c>
      <c r="I203" s="44">
        <v>0.23</v>
      </c>
      <c r="J203" s="43">
        <f t="shared" si="34"/>
        <v>0</v>
      </c>
      <c r="K203" s="45">
        <f t="shared" si="36"/>
        <v>0</v>
      </c>
    </row>
    <row r="204" spans="1:11" ht="27.75" customHeight="1">
      <c r="A204" s="55" t="s">
        <v>485</v>
      </c>
      <c r="B204" s="64" t="s">
        <v>358</v>
      </c>
      <c r="C204" s="63" t="s">
        <v>406</v>
      </c>
      <c r="D204" s="103" t="s">
        <v>12</v>
      </c>
      <c r="E204" s="103">
        <v>1</v>
      </c>
      <c r="F204" s="42">
        <v>2</v>
      </c>
      <c r="G204" s="43">
        <v>0</v>
      </c>
      <c r="H204" s="43">
        <f t="shared" si="35"/>
        <v>0</v>
      </c>
      <c r="I204" s="44">
        <v>0.23</v>
      </c>
      <c r="J204" s="43">
        <f t="shared" si="34"/>
        <v>0</v>
      </c>
      <c r="K204" s="45">
        <f t="shared" si="36"/>
        <v>0</v>
      </c>
    </row>
    <row r="205" spans="1:11" ht="27.75" customHeight="1">
      <c r="A205" s="55" t="s">
        <v>486</v>
      </c>
      <c r="B205" s="64" t="s">
        <v>360</v>
      </c>
      <c r="C205" s="63" t="s">
        <v>407</v>
      </c>
      <c r="D205" s="103" t="s">
        <v>12</v>
      </c>
      <c r="E205" s="103">
        <v>1</v>
      </c>
      <c r="F205" s="42">
        <v>2</v>
      </c>
      <c r="G205" s="43">
        <v>0</v>
      </c>
      <c r="H205" s="43">
        <f t="shared" si="35"/>
        <v>0</v>
      </c>
      <c r="I205" s="44">
        <v>0.23</v>
      </c>
      <c r="J205" s="43">
        <f t="shared" si="34"/>
        <v>0</v>
      </c>
      <c r="K205" s="45">
        <f t="shared" si="36"/>
        <v>0</v>
      </c>
    </row>
    <row r="206" spans="1:11" ht="27.75" customHeight="1">
      <c r="A206" s="55" t="s">
        <v>487</v>
      </c>
      <c r="B206" s="85" t="s">
        <v>398</v>
      </c>
      <c r="C206" s="63" t="s">
        <v>408</v>
      </c>
      <c r="D206" s="103" t="s">
        <v>12</v>
      </c>
      <c r="E206" s="103">
        <v>1</v>
      </c>
      <c r="F206" s="42">
        <v>1</v>
      </c>
      <c r="G206" s="43">
        <v>0</v>
      </c>
      <c r="H206" s="43">
        <f t="shared" si="35"/>
        <v>0</v>
      </c>
      <c r="I206" s="44">
        <v>0.23</v>
      </c>
      <c r="J206" s="43">
        <f t="shared" si="34"/>
        <v>0</v>
      </c>
      <c r="K206" s="45">
        <f t="shared" si="36"/>
        <v>0</v>
      </c>
    </row>
    <row r="207" spans="1:11" ht="27.75" customHeight="1">
      <c r="A207" s="55" t="s">
        <v>488</v>
      </c>
      <c r="B207" s="85" t="s">
        <v>399</v>
      </c>
      <c r="C207" s="63" t="s">
        <v>409</v>
      </c>
      <c r="D207" s="103" t="s">
        <v>12</v>
      </c>
      <c r="E207" s="103">
        <v>1</v>
      </c>
      <c r="F207" s="42">
        <v>1</v>
      </c>
      <c r="G207" s="43">
        <v>0</v>
      </c>
      <c r="H207" s="43">
        <f t="shared" si="35"/>
        <v>0</v>
      </c>
      <c r="I207" s="44">
        <v>0.23</v>
      </c>
      <c r="J207" s="43">
        <f t="shared" si="34"/>
        <v>0</v>
      </c>
      <c r="K207" s="45">
        <f t="shared" si="36"/>
        <v>0</v>
      </c>
    </row>
    <row r="208" spans="1:11" ht="27.75" customHeight="1">
      <c r="A208" s="55" t="s">
        <v>489</v>
      </c>
      <c r="B208" s="85" t="s">
        <v>400</v>
      </c>
      <c r="C208" s="63" t="s">
        <v>410</v>
      </c>
      <c r="D208" s="103" t="s">
        <v>12</v>
      </c>
      <c r="E208" s="103">
        <v>1</v>
      </c>
      <c r="F208" s="42">
        <v>1</v>
      </c>
      <c r="G208" s="43">
        <v>0</v>
      </c>
      <c r="H208" s="43">
        <f t="shared" si="35"/>
        <v>0</v>
      </c>
      <c r="I208" s="44">
        <v>0.23</v>
      </c>
      <c r="J208" s="43">
        <f t="shared" si="34"/>
        <v>0</v>
      </c>
      <c r="K208" s="45">
        <f t="shared" si="36"/>
        <v>0</v>
      </c>
    </row>
    <row r="209" spans="1:11" ht="27.75" customHeight="1">
      <c r="A209" s="55" t="s">
        <v>490</v>
      </c>
      <c r="B209" s="85" t="s">
        <v>543</v>
      </c>
      <c r="C209" s="63" t="s">
        <v>411</v>
      </c>
      <c r="D209" s="103" t="s">
        <v>12</v>
      </c>
      <c r="E209" s="103">
        <v>1</v>
      </c>
      <c r="F209" s="42">
        <v>2</v>
      </c>
      <c r="G209" s="43">
        <v>0</v>
      </c>
      <c r="H209" s="43">
        <f t="shared" si="35"/>
        <v>0</v>
      </c>
      <c r="I209" s="44">
        <v>0.23</v>
      </c>
      <c r="J209" s="43">
        <f t="shared" si="34"/>
        <v>0</v>
      </c>
      <c r="K209" s="45">
        <f t="shared" si="36"/>
        <v>0</v>
      </c>
    </row>
    <row r="210" spans="1:11" ht="27.75" customHeight="1">
      <c r="A210" s="55" t="s">
        <v>491</v>
      </c>
      <c r="B210" s="85" t="s">
        <v>544</v>
      </c>
      <c r="C210" s="63" t="s">
        <v>412</v>
      </c>
      <c r="D210" s="103" t="s">
        <v>9</v>
      </c>
      <c r="E210" s="103">
        <v>4</v>
      </c>
      <c r="F210" s="42">
        <v>2</v>
      </c>
      <c r="G210" s="43">
        <v>0</v>
      </c>
      <c r="H210" s="43">
        <f t="shared" si="35"/>
        <v>0</v>
      </c>
      <c r="I210" s="44">
        <v>0.23</v>
      </c>
      <c r="J210" s="43">
        <f t="shared" si="34"/>
        <v>0</v>
      </c>
      <c r="K210" s="45">
        <f t="shared" si="36"/>
        <v>0</v>
      </c>
    </row>
    <row r="211" spans="1:11" ht="27.75" customHeight="1">
      <c r="A211" s="55" t="s">
        <v>492</v>
      </c>
      <c r="B211" s="85" t="s">
        <v>545</v>
      </c>
      <c r="C211" s="63" t="s">
        <v>413</v>
      </c>
      <c r="D211" s="103" t="s">
        <v>9</v>
      </c>
      <c r="E211" s="103">
        <v>1</v>
      </c>
      <c r="F211" s="42">
        <v>2</v>
      </c>
      <c r="G211" s="43">
        <v>0</v>
      </c>
      <c r="H211" s="43">
        <f t="shared" si="35"/>
        <v>0</v>
      </c>
      <c r="I211" s="44">
        <v>0.23</v>
      </c>
      <c r="J211" s="43">
        <f t="shared" si="34"/>
        <v>0</v>
      </c>
      <c r="K211" s="45">
        <f t="shared" si="36"/>
        <v>0</v>
      </c>
    </row>
    <row r="212" spans="1:11" ht="27.75" customHeight="1">
      <c r="A212" s="55" t="s">
        <v>493</v>
      </c>
      <c r="B212" s="85" t="s">
        <v>546</v>
      </c>
      <c r="C212" s="63" t="s">
        <v>414</v>
      </c>
      <c r="D212" s="103" t="s">
        <v>9</v>
      </c>
      <c r="E212" s="103">
        <v>1</v>
      </c>
      <c r="F212" s="42">
        <v>2</v>
      </c>
      <c r="G212" s="43">
        <v>0</v>
      </c>
      <c r="H212" s="43">
        <f t="shared" si="35"/>
        <v>0</v>
      </c>
      <c r="I212" s="44">
        <v>0.23</v>
      </c>
      <c r="J212" s="43">
        <f t="shared" si="34"/>
        <v>0</v>
      </c>
      <c r="K212" s="45">
        <f t="shared" si="36"/>
        <v>0</v>
      </c>
    </row>
    <row r="213" spans="1:11" ht="27.75" customHeight="1">
      <c r="A213" s="55" t="s">
        <v>494</v>
      </c>
      <c r="B213" s="85" t="s">
        <v>547</v>
      </c>
      <c r="C213" s="63" t="s">
        <v>415</v>
      </c>
      <c r="D213" s="103" t="s">
        <v>9</v>
      </c>
      <c r="E213" s="103">
        <v>1</v>
      </c>
      <c r="F213" s="42">
        <v>2</v>
      </c>
      <c r="G213" s="43">
        <v>0</v>
      </c>
      <c r="H213" s="43">
        <f t="shared" si="35"/>
        <v>0</v>
      </c>
      <c r="I213" s="44">
        <v>0.23</v>
      </c>
      <c r="J213" s="43">
        <f t="shared" si="34"/>
        <v>0</v>
      </c>
      <c r="K213" s="45">
        <f t="shared" si="36"/>
        <v>0</v>
      </c>
    </row>
    <row r="214" spans="1:11" ht="27.75" customHeight="1">
      <c r="A214" s="55" t="s">
        <v>495</v>
      </c>
      <c r="B214" s="85" t="s">
        <v>548</v>
      </c>
      <c r="C214" s="63" t="s">
        <v>416</v>
      </c>
      <c r="D214" s="103" t="s">
        <v>9</v>
      </c>
      <c r="E214" s="103">
        <v>1</v>
      </c>
      <c r="F214" s="42">
        <v>2</v>
      </c>
      <c r="G214" s="43">
        <v>0</v>
      </c>
      <c r="H214" s="43">
        <f t="shared" si="35"/>
        <v>0</v>
      </c>
      <c r="I214" s="44">
        <v>0.23</v>
      </c>
      <c r="J214" s="43">
        <f t="shared" si="34"/>
        <v>0</v>
      </c>
      <c r="K214" s="45">
        <f t="shared" si="36"/>
        <v>0</v>
      </c>
    </row>
    <row r="215" spans="1:11" ht="27.75" customHeight="1">
      <c r="A215" s="55" t="s">
        <v>496</v>
      </c>
      <c r="B215" s="85" t="s">
        <v>549</v>
      </c>
      <c r="C215" s="63" t="s">
        <v>417</v>
      </c>
      <c r="D215" s="103" t="s">
        <v>12</v>
      </c>
      <c r="E215" s="103">
        <v>1</v>
      </c>
      <c r="F215" s="42">
        <v>2</v>
      </c>
      <c r="G215" s="43">
        <v>0</v>
      </c>
      <c r="H215" s="43">
        <f t="shared" si="35"/>
        <v>0</v>
      </c>
      <c r="I215" s="44">
        <v>0.23</v>
      </c>
      <c r="J215" s="43">
        <f t="shared" si="34"/>
        <v>0</v>
      </c>
      <c r="K215" s="45">
        <f t="shared" si="36"/>
        <v>0</v>
      </c>
    </row>
    <row r="216" spans="1:11" ht="27.75" customHeight="1">
      <c r="A216" s="55" t="s">
        <v>497</v>
      </c>
      <c r="B216" s="85" t="s">
        <v>550</v>
      </c>
      <c r="C216" s="63" t="s">
        <v>418</v>
      </c>
      <c r="D216" s="103" t="s">
        <v>9</v>
      </c>
      <c r="E216" s="103">
        <v>2</v>
      </c>
      <c r="F216" s="42">
        <v>2</v>
      </c>
      <c r="G216" s="43">
        <v>0</v>
      </c>
      <c r="H216" s="43">
        <f t="shared" si="35"/>
        <v>0</v>
      </c>
      <c r="I216" s="44">
        <v>0.23</v>
      </c>
      <c r="J216" s="43">
        <f t="shared" si="34"/>
        <v>0</v>
      </c>
      <c r="K216" s="45">
        <f t="shared" si="36"/>
        <v>0</v>
      </c>
    </row>
    <row r="217" spans="1:11" ht="27.75" customHeight="1">
      <c r="A217" s="55" t="s">
        <v>498</v>
      </c>
      <c r="B217" s="85" t="s">
        <v>551</v>
      </c>
      <c r="C217" s="63" t="s">
        <v>419</v>
      </c>
      <c r="D217" s="103" t="s">
        <v>9</v>
      </c>
      <c r="E217" s="103">
        <v>1</v>
      </c>
      <c r="F217" s="42">
        <v>2</v>
      </c>
      <c r="G217" s="43">
        <v>0</v>
      </c>
      <c r="H217" s="43">
        <f t="shared" si="35"/>
        <v>0</v>
      </c>
      <c r="I217" s="44">
        <v>0.23</v>
      </c>
      <c r="J217" s="43">
        <f t="shared" si="34"/>
        <v>0</v>
      </c>
      <c r="K217" s="45">
        <f t="shared" si="36"/>
        <v>0</v>
      </c>
    </row>
    <row r="218" spans="1:11" ht="27.75" customHeight="1">
      <c r="A218" s="55" t="s">
        <v>499</v>
      </c>
      <c r="B218" s="85" t="s">
        <v>552</v>
      </c>
      <c r="C218" s="63" t="s">
        <v>420</v>
      </c>
      <c r="D218" s="103" t="s">
        <v>357</v>
      </c>
      <c r="E218" s="103">
        <v>1</v>
      </c>
      <c r="F218" s="42">
        <v>2</v>
      </c>
      <c r="G218" s="43">
        <v>0</v>
      </c>
      <c r="H218" s="43">
        <f t="shared" si="35"/>
        <v>0</v>
      </c>
      <c r="I218" s="44">
        <v>0.23</v>
      </c>
      <c r="J218" s="43">
        <f t="shared" si="34"/>
        <v>0</v>
      </c>
      <c r="K218" s="45">
        <f t="shared" si="36"/>
        <v>0</v>
      </c>
    </row>
    <row r="219" spans="1:11" ht="27.75" customHeight="1">
      <c r="A219" s="55" t="s">
        <v>500</v>
      </c>
      <c r="B219" s="85" t="s">
        <v>553</v>
      </c>
      <c r="C219" s="63" t="s">
        <v>421</v>
      </c>
      <c r="D219" s="103" t="s">
        <v>357</v>
      </c>
      <c r="E219" s="103">
        <v>2</v>
      </c>
      <c r="F219" s="42">
        <v>2</v>
      </c>
      <c r="G219" s="43">
        <v>0</v>
      </c>
      <c r="H219" s="43">
        <f t="shared" si="35"/>
        <v>0</v>
      </c>
      <c r="I219" s="44">
        <v>0.23</v>
      </c>
      <c r="J219" s="43">
        <f t="shared" si="34"/>
        <v>0</v>
      </c>
      <c r="K219" s="45">
        <f t="shared" si="36"/>
        <v>0</v>
      </c>
    </row>
    <row r="220" spans="1:11" ht="27.75" customHeight="1">
      <c r="A220" s="55" t="s">
        <v>501</v>
      </c>
      <c r="B220" s="85" t="s">
        <v>554</v>
      </c>
      <c r="C220" s="63" t="s">
        <v>422</v>
      </c>
      <c r="D220" s="103" t="s">
        <v>357</v>
      </c>
      <c r="E220" s="103">
        <v>3</v>
      </c>
      <c r="F220" s="42">
        <v>2</v>
      </c>
      <c r="G220" s="43">
        <v>0</v>
      </c>
      <c r="H220" s="43">
        <f t="shared" si="35"/>
        <v>0</v>
      </c>
      <c r="I220" s="44">
        <v>0.23</v>
      </c>
      <c r="J220" s="43">
        <f t="shared" si="34"/>
        <v>0</v>
      </c>
      <c r="K220" s="45">
        <f t="shared" si="36"/>
        <v>0</v>
      </c>
    </row>
    <row r="221" spans="1:11" ht="27.75" customHeight="1">
      <c r="A221" s="55" t="s">
        <v>502</v>
      </c>
      <c r="B221" s="85" t="s">
        <v>555</v>
      </c>
      <c r="C221" s="63" t="s">
        <v>423</v>
      </c>
      <c r="D221" s="103" t="s">
        <v>357</v>
      </c>
      <c r="E221" s="103">
        <v>1</v>
      </c>
      <c r="F221" s="42">
        <v>2</v>
      </c>
      <c r="G221" s="43">
        <v>0</v>
      </c>
      <c r="H221" s="43">
        <f t="shared" si="35"/>
        <v>0</v>
      </c>
      <c r="I221" s="44">
        <v>0.23</v>
      </c>
      <c r="J221" s="43">
        <f t="shared" si="34"/>
        <v>0</v>
      </c>
      <c r="K221" s="45">
        <f t="shared" si="36"/>
        <v>0</v>
      </c>
    </row>
    <row r="222" spans="1:11" ht="27.75" customHeight="1">
      <c r="A222" s="55" t="s">
        <v>503</v>
      </c>
      <c r="B222" s="85" t="s">
        <v>556</v>
      </c>
      <c r="C222" s="63" t="s">
        <v>424</v>
      </c>
      <c r="D222" s="103" t="s">
        <v>357</v>
      </c>
      <c r="E222" s="103">
        <v>12</v>
      </c>
      <c r="F222" s="42">
        <v>2</v>
      </c>
      <c r="G222" s="43">
        <v>0</v>
      </c>
      <c r="H222" s="43">
        <f t="shared" si="35"/>
        <v>0</v>
      </c>
      <c r="I222" s="44">
        <v>0.23</v>
      </c>
      <c r="J222" s="43">
        <f t="shared" si="34"/>
        <v>0</v>
      </c>
      <c r="K222" s="45">
        <f t="shared" si="36"/>
        <v>0</v>
      </c>
    </row>
    <row r="223" spans="1:11" ht="27.75" customHeight="1">
      <c r="A223" s="55" t="s">
        <v>504</v>
      </c>
      <c r="B223" s="85" t="s">
        <v>557</v>
      </c>
      <c r="C223" s="63" t="s">
        <v>425</v>
      </c>
      <c r="D223" s="103" t="s">
        <v>357</v>
      </c>
      <c r="E223" s="103">
        <v>1</v>
      </c>
      <c r="F223" s="42">
        <v>2</v>
      </c>
      <c r="G223" s="43">
        <v>0</v>
      </c>
      <c r="H223" s="43">
        <f t="shared" si="35"/>
        <v>0</v>
      </c>
      <c r="I223" s="44">
        <v>0.23</v>
      </c>
      <c r="J223" s="43">
        <f t="shared" si="34"/>
        <v>0</v>
      </c>
      <c r="K223" s="45">
        <f t="shared" si="36"/>
        <v>0</v>
      </c>
    </row>
    <row r="224" spans="1:11" ht="27.75" customHeight="1">
      <c r="A224" s="55" t="s">
        <v>505</v>
      </c>
      <c r="B224" s="85" t="s">
        <v>558</v>
      </c>
      <c r="C224" s="63" t="s">
        <v>426</v>
      </c>
      <c r="D224" s="103" t="s">
        <v>357</v>
      </c>
      <c r="E224" s="103">
        <v>1</v>
      </c>
      <c r="F224" s="42">
        <v>2</v>
      </c>
      <c r="G224" s="43">
        <v>0</v>
      </c>
      <c r="H224" s="43">
        <f t="shared" si="35"/>
        <v>0</v>
      </c>
      <c r="I224" s="44">
        <v>0.23</v>
      </c>
      <c r="J224" s="43">
        <f t="shared" si="34"/>
        <v>0</v>
      </c>
      <c r="K224" s="45">
        <f t="shared" si="36"/>
        <v>0</v>
      </c>
    </row>
    <row r="225" spans="1:11" ht="27.75" customHeight="1">
      <c r="A225" s="55" t="s">
        <v>506</v>
      </c>
      <c r="B225" s="85" t="s">
        <v>559</v>
      </c>
      <c r="C225" s="63" t="s">
        <v>427</v>
      </c>
      <c r="D225" s="103" t="s">
        <v>12</v>
      </c>
      <c r="E225" s="103">
        <v>1</v>
      </c>
      <c r="F225" s="42">
        <v>2</v>
      </c>
      <c r="G225" s="43">
        <v>0</v>
      </c>
      <c r="H225" s="43">
        <f t="shared" si="35"/>
        <v>0</v>
      </c>
      <c r="I225" s="44">
        <v>0.23</v>
      </c>
      <c r="J225" s="43">
        <f t="shared" si="34"/>
        <v>0</v>
      </c>
      <c r="K225" s="45">
        <f t="shared" si="36"/>
        <v>0</v>
      </c>
    </row>
    <row r="226" spans="1:11" ht="34.5" customHeight="1">
      <c r="A226" s="55" t="s">
        <v>507</v>
      </c>
      <c r="B226" s="85" t="s">
        <v>401</v>
      </c>
      <c r="C226" s="63" t="s">
        <v>428</v>
      </c>
      <c r="D226" s="103" t="s">
        <v>12</v>
      </c>
      <c r="E226" s="103">
        <v>1</v>
      </c>
      <c r="F226" s="42">
        <v>1</v>
      </c>
      <c r="G226" s="43">
        <v>0</v>
      </c>
      <c r="H226" s="43">
        <f t="shared" si="35"/>
        <v>0</v>
      </c>
      <c r="I226" s="44">
        <v>0.23</v>
      </c>
      <c r="J226" s="43">
        <f t="shared" si="34"/>
        <v>0</v>
      </c>
      <c r="K226" s="45">
        <f t="shared" si="36"/>
        <v>0</v>
      </c>
    </row>
    <row r="227" spans="1:11" ht="36.75" customHeight="1">
      <c r="A227" s="55" t="s">
        <v>508</v>
      </c>
      <c r="B227" s="85" t="s">
        <v>560</v>
      </c>
      <c r="C227" s="63" t="s">
        <v>429</v>
      </c>
      <c r="D227" s="103" t="s">
        <v>12</v>
      </c>
      <c r="E227" s="103">
        <v>2</v>
      </c>
      <c r="F227" s="42">
        <v>2</v>
      </c>
      <c r="G227" s="43">
        <v>0</v>
      </c>
      <c r="H227" s="43">
        <f t="shared" si="35"/>
        <v>0</v>
      </c>
      <c r="I227" s="44">
        <v>0.23</v>
      </c>
      <c r="J227" s="43">
        <f t="shared" si="34"/>
        <v>0</v>
      </c>
      <c r="K227" s="45">
        <f t="shared" si="36"/>
        <v>0</v>
      </c>
    </row>
    <row r="228" spans="1:11" ht="33" customHeight="1">
      <c r="A228" s="55" t="s">
        <v>509</v>
      </c>
      <c r="B228" s="85" t="s">
        <v>561</v>
      </c>
      <c r="C228" s="63" t="s">
        <v>430</v>
      </c>
      <c r="D228" s="103" t="s">
        <v>9</v>
      </c>
      <c r="E228" s="103">
        <v>2</v>
      </c>
      <c r="F228" s="42">
        <v>2</v>
      </c>
      <c r="G228" s="43">
        <v>0</v>
      </c>
      <c r="H228" s="43">
        <f t="shared" si="35"/>
        <v>0</v>
      </c>
      <c r="I228" s="44">
        <v>0.23</v>
      </c>
      <c r="J228" s="43">
        <f t="shared" si="34"/>
        <v>0</v>
      </c>
      <c r="K228" s="45">
        <f t="shared" si="36"/>
        <v>0</v>
      </c>
    </row>
    <row r="229" spans="1:11" ht="27.75" customHeight="1">
      <c r="A229" s="55" t="s">
        <v>510</v>
      </c>
      <c r="B229" s="85" t="s">
        <v>562</v>
      </c>
      <c r="C229" s="63" t="s">
        <v>431</v>
      </c>
      <c r="D229" s="103" t="s">
        <v>9</v>
      </c>
      <c r="E229" s="103">
        <v>1</v>
      </c>
      <c r="F229" s="42">
        <v>2</v>
      </c>
      <c r="G229" s="43">
        <v>0</v>
      </c>
      <c r="H229" s="43">
        <f t="shared" si="35"/>
        <v>0</v>
      </c>
      <c r="I229" s="44">
        <v>0.23</v>
      </c>
      <c r="J229" s="43">
        <f t="shared" si="34"/>
        <v>0</v>
      </c>
      <c r="K229" s="45">
        <f t="shared" si="36"/>
        <v>0</v>
      </c>
    </row>
    <row r="230" spans="1:11" ht="27.75" customHeight="1">
      <c r="A230" s="55" t="s">
        <v>511</v>
      </c>
      <c r="B230" s="85" t="s">
        <v>563</v>
      </c>
      <c r="C230" s="63" t="s">
        <v>432</v>
      </c>
      <c r="D230" s="103" t="s">
        <v>9</v>
      </c>
      <c r="E230" s="103">
        <v>1</v>
      </c>
      <c r="F230" s="42">
        <v>2</v>
      </c>
      <c r="G230" s="43">
        <v>0</v>
      </c>
      <c r="H230" s="43">
        <f t="shared" si="35"/>
        <v>0</v>
      </c>
      <c r="I230" s="44">
        <v>0.23</v>
      </c>
      <c r="J230" s="43">
        <f t="shared" si="34"/>
        <v>0</v>
      </c>
      <c r="K230" s="45">
        <f t="shared" si="36"/>
        <v>0</v>
      </c>
    </row>
    <row r="231" spans="1:11" ht="27.75" customHeight="1">
      <c r="A231" s="55" t="s">
        <v>512</v>
      </c>
      <c r="B231" s="85" t="s">
        <v>565</v>
      </c>
      <c r="C231" s="63" t="s">
        <v>433</v>
      </c>
      <c r="D231" s="103" t="s">
        <v>9</v>
      </c>
      <c r="E231" s="103">
        <v>2</v>
      </c>
      <c r="F231" s="42">
        <v>2</v>
      </c>
      <c r="G231" s="43">
        <v>0</v>
      </c>
      <c r="H231" s="43">
        <f t="shared" si="35"/>
        <v>0</v>
      </c>
      <c r="I231" s="44">
        <v>0.23</v>
      </c>
      <c r="J231" s="43">
        <f t="shared" si="34"/>
        <v>0</v>
      </c>
      <c r="K231" s="45">
        <f t="shared" si="36"/>
        <v>0</v>
      </c>
    </row>
    <row r="232" spans="1:11" ht="27.75" customHeight="1">
      <c r="A232" s="55" t="s">
        <v>513</v>
      </c>
      <c r="B232" s="85" t="s">
        <v>564</v>
      </c>
      <c r="C232" s="63" t="s">
        <v>434</v>
      </c>
      <c r="D232" s="103" t="s">
        <v>363</v>
      </c>
      <c r="E232" s="103">
        <v>1</v>
      </c>
      <c r="F232" s="42">
        <v>2</v>
      </c>
      <c r="G232" s="43">
        <v>0</v>
      </c>
      <c r="H232" s="43">
        <f t="shared" si="35"/>
        <v>0</v>
      </c>
      <c r="I232" s="44">
        <v>0.23</v>
      </c>
      <c r="J232" s="43">
        <f t="shared" si="34"/>
        <v>0</v>
      </c>
      <c r="K232" s="45">
        <f t="shared" si="36"/>
        <v>0</v>
      </c>
    </row>
    <row r="233" spans="1:11" ht="27.75" customHeight="1">
      <c r="A233" s="55" t="s">
        <v>514</v>
      </c>
      <c r="B233" s="85" t="s">
        <v>566</v>
      </c>
      <c r="C233" s="63" t="s">
        <v>435</v>
      </c>
      <c r="D233" s="103" t="s">
        <v>363</v>
      </c>
      <c r="E233" s="103">
        <v>1</v>
      </c>
      <c r="F233" s="42">
        <v>2</v>
      </c>
      <c r="G233" s="43">
        <v>0</v>
      </c>
      <c r="H233" s="43">
        <f t="shared" si="35"/>
        <v>0</v>
      </c>
      <c r="I233" s="44">
        <v>0.23</v>
      </c>
      <c r="J233" s="43">
        <f t="shared" si="34"/>
        <v>0</v>
      </c>
      <c r="K233" s="45">
        <f t="shared" si="36"/>
        <v>0</v>
      </c>
    </row>
    <row r="234" spans="1:11" ht="27.75" customHeight="1">
      <c r="A234" s="55" t="s">
        <v>515</v>
      </c>
      <c r="B234" s="85" t="s">
        <v>567</v>
      </c>
      <c r="C234" s="63" t="s">
        <v>436</v>
      </c>
      <c r="D234" s="103" t="s">
        <v>12</v>
      </c>
      <c r="E234" s="103">
        <v>1</v>
      </c>
      <c r="F234" s="42">
        <v>2</v>
      </c>
      <c r="G234" s="43">
        <v>0</v>
      </c>
      <c r="H234" s="43">
        <f t="shared" si="35"/>
        <v>0</v>
      </c>
      <c r="I234" s="44">
        <v>0.23</v>
      </c>
      <c r="J234" s="43">
        <f t="shared" si="34"/>
        <v>0</v>
      </c>
      <c r="K234" s="45">
        <f t="shared" si="36"/>
        <v>0</v>
      </c>
    </row>
    <row r="235" spans="1:11" ht="27.75" customHeight="1">
      <c r="A235" s="55" t="s">
        <v>516</v>
      </c>
      <c r="B235" s="85" t="s">
        <v>568</v>
      </c>
      <c r="C235" s="63" t="s">
        <v>437</v>
      </c>
      <c r="D235" s="103" t="s">
        <v>12</v>
      </c>
      <c r="E235" s="103">
        <v>1</v>
      </c>
      <c r="F235" s="42">
        <v>2</v>
      </c>
      <c r="G235" s="43">
        <v>0</v>
      </c>
      <c r="H235" s="43">
        <f t="shared" si="35"/>
        <v>0</v>
      </c>
      <c r="I235" s="44">
        <v>0.23</v>
      </c>
      <c r="J235" s="43">
        <f t="shared" si="34"/>
        <v>0</v>
      </c>
      <c r="K235" s="45">
        <f t="shared" si="36"/>
        <v>0</v>
      </c>
    </row>
    <row r="236" spans="1:11" ht="27.75" customHeight="1">
      <c r="A236" s="55" t="s">
        <v>517</v>
      </c>
      <c r="B236" s="85" t="s">
        <v>569</v>
      </c>
      <c r="C236" s="63" t="s">
        <v>438</v>
      </c>
      <c r="D236" s="103" t="s">
        <v>363</v>
      </c>
      <c r="E236" s="103">
        <v>1</v>
      </c>
      <c r="F236" s="42">
        <v>2</v>
      </c>
      <c r="G236" s="43">
        <v>0</v>
      </c>
      <c r="H236" s="43">
        <f t="shared" si="35"/>
        <v>0</v>
      </c>
      <c r="I236" s="44">
        <v>0.23</v>
      </c>
      <c r="J236" s="43">
        <f t="shared" si="34"/>
        <v>0</v>
      </c>
      <c r="K236" s="45">
        <f t="shared" si="36"/>
        <v>0</v>
      </c>
    </row>
    <row r="237" spans="1:11" ht="27.75" customHeight="1">
      <c r="A237" s="55" t="s">
        <v>518</v>
      </c>
      <c r="B237" s="85" t="s">
        <v>572</v>
      </c>
      <c r="C237" s="63" t="s">
        <v>439</v>
      </c>
      <c r="D237" s="103" t="s">
        <v>363</v>
      </c>
      <c r="E237" s="103">
        <v>1</v>
      </c>
      <c r="F237" s="42">
        <v>2</v>
      </c>
      <c r="G237" s="43">
        <v>0</v>
      </c>
      <c r="H237" s="43">
        <f t="shared" si="35"/>
        <v>0</v>
      </c>
      <c r="I237" s="44">
        <v>0.23</v>
      </c>
      <c r="J237" s="43">
        <f t="shared" si="34"/>
        <v>0</v>
      </c>
      <c r="K237" s="45">
        <f t="shared" si="36"/>
        <v>0</v>
      </c>
    </row>
    <row r="238" spans="1:11" ht="27.75" customHeight="1">
      <c r="A238" s="55" t="s">
        <v>519</v>
      </c>
      <c r="B238" s="85" t="s">
        <v>571</v>
      </c>
      <c r="C238" s="63" t="s">
        <v>440</v>
      </c>
      <c r="D238" s="103" t="s">
        <v>363</v>
      </c>
      <c r="E238" s="103">
        <v>1</v>
      </c>
      <c r="F238" s="42">
        <v>2</v>
      </c>
      <c r="G238" s="43">
        <v>0</v>
      </c>
      <c r="H238" s="43">
        <f t="shared" si="35"/>
        <v>0</v>
      </c>
      <c r="I238" s="44">
        <v>0.23</v>
      </c>
      <c r="J238" s="43">
        <f t="shared" si="34"/>
        <v>0</v>
      </c>
      <c r="K238" s="45">
        <f t="shared" si="36"/>
        <v>0</v>
      </c>
    </row>
    <row r="239" spans="1:11" ht="27.75" customHeight="1">
      <c r="A239" s="55" t="s">
        <v>520</v>
      </c>
      <c r="B239" s="85" t="s">
        <v>570</v>
      </c>
      <c r="C239" s="63" t="s">
        <v>444</v>
      </c>
      <c r="D239" s="103" t="s">
        <v>363</v>
      </c>
      <c r="E239" s="103">
        <v>1</v>
      </c>
      <c r="F239" s="42">
        <v>2</v>
      </c>
      <c r="G239" s="43">
        <v>0</v>
      </c>
      <c r="H239" s="43">
        <f t="shared" si="35"/>
        <v>0</v>
      </c>
      <c r="I239" s="44">
        <v>0.23</v>
      </c>
      <c r="J239" s="43">
        <f t="shared" si="34"/>
        <v>0</v>
      </c>
      <c r="K239" s="45">
        <f t="shared" si="36"/>
        <v>0</v>
      </c>
    </row>
    <row r="240" spans="1:11" ht="27.75" customHeight="1">
      <c r="A240" s="55" t="s">
        <v>521</v>
      </c>
      <c r="B240" s="85" t="s">
        <v>573</v>
      </c>
      <c r="C240" s="63" t="s">
        <v>445</v>
      </c>
      <c r="D240" s="103" t="s">
        <v>12</v>
      </c>
      <c r="E240" s="103">
        <v>1</v>
      </c>
      <c r="F240" s="42">
        <v>2</v>
      </c>
      <c r="G240" s="43">
        <v>0</v>
      </c>
      <c r="H240" s="43">
        <f t="shared" si="35"/>
        <v>0</v>
      </c>
      <c r="I240" s="44">
        <v>0.23</v>
      </c>
      <c r="J240" s="43">
        <f t="shared" si="34"/>
        <v>0</v>
      </c>
      <c r="K240" s="45">
        <f t="shared" si="36"/>
        <v>0</v>
      </c>
    </row>
    <row r="241" spans="1:11" ht="27.75" customHeight="1">
      <c r="A241" s="55" t="s">
        <v>522</v>
      </c>
      <c r="B241" s="85" t="s">
        <v>574</v>
      </c>
      <c r="C241" s="63" t="s">
        <v>446</v>
      </c>
      <c r="D241" s="103" t="s">
        <v>12</v>
      </c>
      <c r="E241" s="103">
        <v>1</v>
      </c>
      <c r="F241" s="42">
        <v>2</v>
      </c>
      <c r="G241" s="43">
        <v>0</v>
      </c>
      <c r="H241" s="43">
        <f t="shared" si="35"/>
        <v>0</v>
      </c>
      <c r="I241" s="44">
        <v>0.23</v>
      </c>
      <c r="J241" s="43">
        <f t="shared" si="34"/>
        <v>0</v>
      </c>
      <c r="K241" s="45">
        <f t="shared" si="36"/>
        <v>0</v>
      </c>
    </row>
    <row r="242" spans="1:11" ht="37.5" customHeight="1">
      <c r="A242" s="55" t="s">
        <v>523</v>
      </c>
      <c r="B242" s="85" t="s">
        <v>575</v>
      </c>
      <c r="C242" s="63" t="s">
        <v>447</v>
      </c>
      <c r="D242" s="103" t="s">
        <v>9</v>
      </c>
      <c r="E242" s="103">
        <v>3</v>
      </c>
      <c r="F242" s="42">
        <v>2</v>
      </c>
      <c r="G242" s="43">
        <v>0</v>
      </c>
      <c r="H242" s="43">
        <f t="shared" si="35"/>
        <v>0</v>
      </c>
      <c r="I242" s="44">
        <v>0.23</v>
      </c>
      <c r="J242" s="43">
        <f t="shared" si="34"/>
        <v>0</v>
      </c>
      <c r="K242" s="45">
        <f t="shared" si="36"/>
        <v>0</v>
      </c>
    </row>
    <row r="243" spans="1:11" ht="48.75" customHeight="1">
      <c r="A243" s="55" t="s">
        <v>524</v>
      </c>
      <c r="B243" s="64" t="s">
        <v>530</v>
      </c>
      <c r="C243" s="63" t="s">
        <v>531</v>
      </c>
      <c r="D243" s="103" t="s">
        <v>9</v>
      </c>
      <c r="E243" s="103">
        <v>1</v>
      </c>
      <c r="F243" s="42">
        <v>3</v>
      </c>
      <c r="G243" s="43">
        <v>0</v>
      </c>
      <c r="H243" s="43">
        <f t="shared" si="35"/>
        <v>0</v>
      </c>
      <c r="I243" s="44">
        <v>0.23</v>
      </c>
      <c r="J243" s="43">
        <f t="shared" si="34"/>
        <v>0</v>
      </c>
      <c r="K243" s="45">
        <f t="shared" si="36"/>
        <v>0</v>
      </c>
    </row>
    <row r="244" spans="1:11" ht="27.75" customHeight="1">
      <c r="A244" s="235" t="s">
        <v>525</v>
      </c>
      <c r="B244" s="213" t="s">
        <v>443</v>
      </c>
      <c r="C244" s="214" t="s">
        <v>10</v>
      </c>
      <c r="D244" s="214" t="s">
        <v>10</v>
      </c>
      <c r="E244" s="214" t="s">
        <v>10</v>
      </c>
      <c r="F244" s="214" t="s">
        <v>10</v>
      </c>
      <c r="G244" s="215" t="s">
        <v>10</v>
      </c>
      <c r="H244" s="215">
        <f>SUM(H194:H243)</f>
        <v>0</v>
      </c>
      <c r="I244" s="216" t="s">
        <v>10</v>
      </c>
      <c r="J244" s="215">
        <f>SUM(J194:J243)</f>
        <v>0</v>
      </c>
      <c r="K244" s="232">
        <f>(H244+J244)*3</f>
        <v>0</v>
      </c>
    </row>
    <row r="245" spans="1:11" ht="30" customHeight="1">
      <c r="A245" s="267" t="s">
        <v>396</v>
      </c>
      <c r="B245" s="268"/>
      <c r="C245" s="268"/>
      <c r="D245" s="268"/>
      <c r="E245" s="268"/>
      <c r="F245" s="268"/>
      <c r="G245" s="268"/>
      <c r="H245" s="268"/>
      <c r="I245" s="268"/>
      <c r="J245" s="268"/>
      <c r="K245" s="269"/>
    </row>
    <row r="246" spans="1:11" ht="27.75" customHeight="1">
      <c r="A246" s="235" t="s">
        <v>526</v>
      </c>
      <c r="B246" s="246" t="s">
        <v>448</v>
      </c>
      <c r="C246" s="247"/>
      <c r="D246" s="248" t="s">
        <v>10</v>
      </c>
      <c r="E246" s="248"/>
      <c r="F246" s="248" t="s">
        <v>10</v>
      </c>
      <c r="G246" s="249" t="s">
        <v>10</v>
      </c>
      <c r="H246" s="215">
        <f>H30+H54+H86+H118+H150+H180+H244</f>
        <v>0</v>
      </c>
      <c r="I246" s="250" t="s">
        <v>10</v>
      </c>
      <c r="J246" s="215">
        <f>J30+J54+J86+J118+J150+J180+J244</f>
        <v>0</v>
      </c>
      <c r="K246" s="232">
        <f>H246+J246</f>
        <v>0</v>
      </c>
    </row>
    <row r="247" spans="1:11" ht="27.75" customHeight="1">
      <c r="A247" s="235" t="s">
        <v>527</v>
      </c>
      <c r="B247" s="228" t="s">
        <v>528</v>
      </c>
      <c r="C247" s="229"/>
      <c r="D247" s="227" t="s">
        <v>10</v>
      </c>
      <c r="E247" s="227"/>
      <c r="F247" s="227" t="s">
        <v>10</v>
      </c>
      <c r="G247" s="230" t="s">
        <v>10</v>
      </c>
      <c r="H247" s="231">
        <f xml:space="preserve">   H42+H66+H98+H132+H169+H192</f>
        <v>0</v>
      </c>
      <c r="I247" s="231" t="s">
        <v>10</v>
      </c>
      <c r="J247" s="231">
        <f xml:space="preserve"> J42+J66+J98+J132+J169+J192</f>
        <v>0</v>
      </c>
      <c r="K247" s="238">
        <f>H247+J247</f>
        <v>0</v>
      </c>
    </row>
    <row r="248" spans="1:11" ht="27.75" customHeight="1" thickBot="1">
      <c r="A248" s="239" t="s">
        <v>532</v>
      </c>
      <c r="B248" s="240" t="s">
        <v>529</v>
      </c>
      <c r="C248" s="241"/>
      <c r="D248" s="242" t="s">
        <v>10</v>
      </c>
      <c r="E248" s="242"/>
      <c r="F248" s="242" t="s">
        <v>10</v>
      </c>
      <c r="G248" s="243" t="s">
        <v>10</v>
      </c>
      <c r="H248" s="244">
        <f>H246+H247</f>
        <v>0</v>
      </c>
      <c r="I248" s="244" t="s">
        <v>10</v>
      </c>
      <c r="J248" s="244">
        <f>SUM(J246:J247)</f>
        <v>0</v>
      </c>
      <c r="K248" s="245">
        <f>SUM(K246:K247)</f>
        <v>0</v>
      </c>
    </row>
    <row r="249" spans="1:11" ht="13.5" customHeight="1"/>
    <row r="250" spans="1:11" hidden="1">
      <c r="B250" s="143"/>
    </row>
    <row r="251" spans="1:11" hidden="1">
      <c r="B251" s="172"/>
    </row>
    <row r="252" spans="1:11" hidden="1">
      <c r="B252" s="173"/>
      <c r="C252" s="29"/>
      <c r="D252" s="30"/>
      <c r="E252" s="30"/>
      <c r="F252" s="30"/>
      <c r="G252" s="30"/>
      <c r="H252" s="30"/>
      <c r="I252" s="31"/>
      <c r="J252" s="30"/>
      <c r="K252" s="30"/>
    </row>
    <row r="253" spans="1:11" hidden="1">
      <c r="B253" s="199"/>
      <c r="C253" s="29"/>
      <c r="D253" s="30"/>
      <c r="E253" s="30"/>
      <c r="F253" s="30"/>
      <c r="G253" s="30"/>
      <c r="H253" s="30"/>
      <c r="I253" s="31"/>
      <c r="J253" s="30"/>
      <c r="K253" s="30"/>
    </row>
    <row r="254" spans="1:11" ht="21.75" hidden="1" customHeight="1">
      <c r="A254" s="10"/>
      <c r="B254" s="173"/>
      <c r="C254" s="29"/>
      <c r="D254" s="30"/>
      <c r="E254" s="30"/>
      <c r="F254" s="30"/>
      <c r="G254" s="30"/>
      <c r="H254" s="30"/>
      <c r="I254" s="31"/>
      <c r="J254" s="30"/>
      <c r="K254" s="30"/>
    </row>
    <row r="255" spans="1:11" ht="21.75" customHeight="1">
      <c r="B255" s="199"/>
      <c r="C255" s="200"/>
      <c r="D255" s="198"/>
      <c r="E255" s="198"/>
      <c r="F255" s="198"/>
      <c r="G255" s="198"/>
      <c r="H255" s="198"/>
      <c r="I255" s="201"/>
      <c r="J255" s="198"/>
      <c r="K255" s="30"/>
    </row>
    <row r="256" spans="1:11" ht="15" hidden="1" customHeight="1">
      <c r="A256" s="10"/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</row>
    <row r="257" spans="1:11" hidden="1">
      <c r="A257" s="8"/>
      <c r="B257" s="8"/>
    </row>
    <row r="258" spans="1:11" ht="139.5" hidden="1" customHeight="1">
      <c r="A258" s="10"/>
      <c r="B258" s="196" t="s">
        <v>333</v>
      </c>
      <c r="C258" s="9"/>
      <c r="D258" s="9"/>
      <c r="E258" s="9"/>
      <c r="F258" s="9"/>
      <c r="G258" s="179" t="s">
        <v>255</v>
      </c>
      <c r="H258" s="180"/>
      <c r="I258" s="180"/>
      <c r="J258" s="181"/>
      <c r="K258" s="9"/>
    </row>
    <row r="259" spans="1:11" hidden="1">
      <c r="B259" s="195" t="s">
        <v>332</v>
      </c>
      <c r="G259" s="270" t="s">
        <v>331</v>
      </c>
      <c r="H259" s="270"/>
      <c r="I259" s="270"/>
      <c r="J259" s="270"/>
    </row>
    <row r="260" spans="1:11" ht="3.75" customHeight="1"/>
  </sheetData>
  <mergeCells count="22">
    <mergeCell ref="A170:K170"/>
    <mergeCell ref="A15:K15"/>
    <mergeCell ref="B6:J6"/>
    <mergeCell ref="B7:K7"/>
    <mergeCell ref="B8:K8"/>
    <mergeCell ref="A10:K10"/>
    <mergeCell ref="A12:K12"/>
    <mergeCell ref="A87:K87"/>
    <mergeCell ref="A99:K99"/>
    <mergeCell ref="A119:K119"/>
    <mergeCell ref="A133:K133"/>
    <mergeCell ref="A151:K151"/>
    <mergeCell ref="C21:K21"/>
    <mergeCell ref="A31:K31"/>
    <mergeCell ref="A43:K43"/>
    <mergeCell ref="A55:K55"/>
    <mergeCell ref="A67:K67"/>
    <mergeCell ref="A193:K193"/>
    <mergeCell ref="A245:K245"/>
    <mergeCell ref="B256:K256"/>
    <mergeCell ref="G259:J259"/>
    <mergeCell ref="A181:K181"/>
  </mergeCells>
  <printOptions horizontalCentered="1"/>
  <pageMargins left="0.41911764705882354" right="0.48529411764705882" top="0.9595588235294118" bottom="0.74803149606299213" header="0.31496062992125984" footer="0.31496062992125984"/>
  <pageSetup paperSize="9" scale="90" orientation="landscape" horizontalDpi="4294967295" verticalDpi="4294967295" r:id="rId1"/>
  <headerFooter>
    <oddHeader>&amp;LStała konserwacja i naprawa zintegrowanych systemów 
wentylacyjnych i klimatyzacyjnych  
&amp;C&amp;"Czcionka tekstu podstawowego,Pogrubiony"
SZCZEGÓŁOWY OPIS PRZEDMIOTU ZAMÓWIENIA&amp;R&amp;"Czcionka tekstu podstawowego,Kursywa"Zał nr 3 do SIWZ</oddHeader>
    <oddFooter>&amp;C&amp;P&amp;R..................................................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wycena  w bud 3,24,55,65,66 </vt:lpstr>
      <vt:lpstr>3</vt:lpstr>
      <vt:lpstr>'3'!Obszar_wydruku</vt:lpstr>
      <vt:lpstr>'wycena  w bud 3,24,55,65,66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</dc:creator>
  <cp:lastModifiedBy>Jankowski Radosław</cp:lastModifiedBy>
  <cp:lastPrinted>2018-09-06T06:59:26Z</cp:lastPrinted>
  <dcterms:created xsi:type="dcterms:W3CDTF">2009-09-04T06:08:22Z</dcterms:created>
  <dcterms:modified xsi:type="dcterms:W3CDTF">2018-09-14T11:27:36Z</dcterms:modified>
</cp:coreProperties>
</file>